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updateLinks="always" defaultThemeVersion="124226"/>
  <mc:AlternateContent xmlns:mc="http://schemas.openxmlformats.org/markup-compatibility/2006">
    <mc:Choice Requires="x15">
      <x15ac:absPath xmlns:x15ac="http://schemas.microsoft.com/office/spreadsheetml/2010/11/ac" url="U:\Website\Nutrition\"/>
    </mc:Choice>
  </mc:AlternateContent>
  <xr:revisionPtr revIDLastSave="0" documentId="13_ncr:1_{E09D96AA-F614-44BC-9A14-06E39AE6B8ED}" xr6:coauthVersionLast="46" xr6:coauthVersionMax="46" xr10:uidLastSave="{00000000-0000-0000-0000-000000000000}"/>
  <bookViews>
    <workbookView xWindow="-98" yWindow="-98" windowWidth="20715" windowHeight="13276" activeTab="3" xr2:uid="{00000000-000D-0000-FFFF-FFFF00000000}"/>
  </bookViews>
  <sheets>
    <sheet name="Instructions" sheetId="10" r:id="rId1"/>
    <sheet name="Fert Calculator" sheetId="7" r:id="rId2"/>
    <sheet name="Rates" sheetId="8" state="hidden" r:id="rId3"/>
    <sheet name="Products" sheetId="9" r:id="rId4"/>
  </sheets>
  <externalReferences>
    <externalReference r:id="rId5"/>
    <externalReference r:id="rId6"/>
  </externalReferences>
  <definedNames>
    <definedName name="_xlnm._FilterDatabase" localSheetId="3" hidden="1">Products!$B$1:$F$490</definedName>
    <definedName name="Breakcrop">#REF!</definedName>
    <definedName name="Catchment">#REF!</definedName>
    <definedName name="Class">'[1]GAPS&amp;Actions'!$A$5:$U$364</definedName>
    <definedName name="Crop">#REF!</definedName>
    <definedName name="_xlnm.Print_Area" localSheetId="1">'Fert Calculator'!$B$2:$AD$142</definedName>
    <definedName name="Prodlis2" localSheetId="0">Products!$B$2:$B$493</definedName>
    <definedName name="Prodlis2">Products!$B$2:$B$491</definedName>
    <definedName name="Prodlist">[2]Products!$A$2:$A$151</definedName>
    <definedName name="Products">#REF!</definedName>
    <definedName name="SoilTest">#REF!</definedName>
    <definedName name="Traff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8" l="1"/>
  <c r="Z33" i="8"/>
  <c r="X33" i="8"/>
  <c r="V33" i="8"/>
  <c r="T33" i="8"/>
  <c r="R33" i="8"/>
  <c r="P33" i="8"/>
  <c r="M33" i="8"/>
  <c r="K33" i="8"/>
  <c r="I33" i="8"/>
  <c r="G33" i="8"/>
  <c r="E33" i="8"/>
  <c r="C33" i="8"/>
  <c r="A33" i="8"/>
  <c r="AB31" i="8"/>
  <c r="Z31" i="8"/>
  <c r="X31" i="8"/>
  <c r="V31" i="8"/>
  <c r="T31" i="8"/>
  <c r="R31" i="8"/>
  <c r="P31" i="8"/>
  <c r="M31" i="8"/>
  <c r="K31" i="8"/>
  <c r="I31" i="8"/>
  <c r="G31" i="8"/>
  <c r="E31" i="8"/>
  <c r="C31" i="8"/>
  <c r="A31" i="8"/>
  <c r="AB29" i="8"/>
  <c r="Z29" i="8"/>
  <c r="X29" i="8"/>
  <c r="V29" i="8"/>
  <c r="T29" i="8"/>
  <c r="R29" i="8"/>
  <c r="P29" i="8"/>
  <c r="M29" i="8"/>
  <c r="K29" i="8"/>
  <c r="I29" i="8"/>
  <c r="G29" i="8"/>
  <c r="E29" i="8"/>
  <c r="C29" i="8"/>
  <c r="A29" i="8"/>
  <c r="AB21" i="8"/>
  <c r="Z21" i="8"/>
  <c r="X21" i="8"/>
  <c r="V21" i="8"/>
  <c r="T21" i="8"/>
  <c r="R21" i="8"/>
  <c r="P21" i="8"/>
  <c r="M21" i="8"/>
  <c r="K21" i="8"/>
  <c r="I21" i="8"/>
  <c r="G21" i="8"/>
  <c r="E21" i="8"/>
  <c r="C21" i="8"/>
  <c r="A21" i="8"/>
  <c r="AB19" i="8"/>
  <c r="Z19" i="8"/>
  <c r="X19" i="8"/>
  <c r="V19" i="8"/>
  <c r="T19" i="8"/>
  <c r="R19" i="8"/>
  <c r="P19" i="8"/>
  <c r="M19" i="8"/>
  <c r="K19" i="8"/>
  <c r="I19" i="8"/>
  <c r="G19" i="8"/>
  <c r="E19" i="8"/>
  <c r="C19" i="8"/>
  <c r="A19" i="8"/>
  <c r="AB17" i="8"/>
  <c r="Z17" i="8"/>
  <c r="X17" i="8"/>
  <c r="V17" i="8"/>
  <c r="T17" i="8"/>
  <c r="R17" i="8"/>
  <c r="P17" i="8"/>
  <c r="M17" i="8"/>
  <c r="K17" i="8"/>
  <c r="I17" i="8"/>
  <c r="G17" i="8"/>
  <c r="E17" i="8"/>
  <c r="C17" i="8"/>
  <c r="A17" i="8"/>
  <c r="Y108" i="7"/>
  <c r="X108" i="7"/>
  <c r="W108" i="7"/>
  <c r="V108" i="7"/>
  <c r="J108" i="7"/>
  <c r="I108" i="7"/>
  <c r="H108" i="7"/>
  <c r="G108" i="7"/>
  <c r="Y94" i="7"/>
  <c r="X94" i="7"/>
  <c r="W94" i="7"/>
  <c r="V94" i="7"/>
  <c r="J94" i="7"/>
  <c r="I94" i="7"/>
  <c r="H94" i="7"/>
  <c r="G94" i="7"/>
  <c r="Y83" i="7"/>
  <c r="X83" i="7"/>
  <c r="W83" i="7"/>
  <c r="V83" i="7"/>
  <c r="J83" i="7"/>
  <c r="I83" i="7"/>
  <c r="H83" i="7"/>
  <c r="G83" i="7"/>
  <c r="Y78" i="7"/>
  <c r="X78" i="7"/>
  <c r="W78" i="7"/>
  <c r="V78" i="7"/>
  <c r="J78" i="7"/>
  <c r="I78" i="7"/>
  <c r="H78" i="7"/>
  <c r="G78" i="7"/>
  <c r="Y73" i="7"/>
  <c r="X73" i="7"/>
  <c r="W73" i="7"/>
  <c r="V73" i="7"/>
  <c r="J73" i="7"/>
  <c r="I73" i="7"/>
  <c r="H73" i="7"/>
  <c r="G73" i="7"/>
  <c r="Y68" i="7"/>
  <c r="AC68" i="7" s="1"/>
  <c r="X68" i="7"/>
  <c r="AB68" i="7" s="1"/>
  <c r="W68" i="7"/>
  <c r="V68" i="7"/>
  <c r="J68" i="7"/>
  <c r="I68" i="7"/>
  <c r="H68" i="7"/>
  <c r="G68" i="7"/>
  <c r="Y63" i="7"/>
  <c r="X63" i="7"/>
  <c r="W63" i="7"/>
  <c r="V63" i="7"/>
  <c r="J63" i="7"/>
  <c r="I63" i="7"/>
  <c r="H63" i="7"/>
  <c r="G63" i="7"/>
  <c r="Y51" i="7"/>
  <c r="X51" i="7"/>
  <c r="W51" i="7"/>
  <c r="V51" i="7"/>
  <c r="J51" i="7"/>
  <c r="I51" i="7"/>
  <c r="H51" i="7"/>
  <c r="G51" i="7"/>
  <c r="Y38" i="7"/>
  <c r="X38" i="7"/>
  <c r="W38" i="7"/>
  <c r="V38" i="7"/>
  <c r="J38" i="7"/>
  <c r="I38" i="7"/>
  <c r="H38" i="7"/>
  <c r="G38" i="7"/>
  <c r="Y27" i="7"/>
  <c r="X27" i="7"/>
  <c r="W27" i="7"/>
  <c r="V27" i="7"/>
  <c r="J27" i="7"/>
  <c r="I27" i="7"/>
  <c r="H27" i="7"/>
  <c r="G27" i="7"/>
  <c r="Y22" i="7"/>
  <c r="X22" i="7"/>
  <c r="W22" i="7"/>
  <c r="V22" i="7"/>
  <c r="J22" i="7"/>
  <c r="I22" i="7"/>
  <c r="H22" i="7"/>
  <c r="G22" i="7"/>
  <c r="Y17" i="7"/>
  <c r="X17" i="7"/>
  <c r="W17" i="7"/>
  <c r="V17" i="7"/>
  <c r="J17" i="7"/>
  <c r="I17" i="7"/>
  <c r="H17" i="7"/>
  <c r="G17" i="7"/>
  <c r="Y12" i="7"/>
  <c r="X12" i="7"/>
  <c r="W12" i="7"/>
  <c r="V12" i="7"/>
  <c r="J12" i="7"/>
  <c r="I12" i="7"/>
  <c r="H12" i="7"/>
  <c r="G12" i="7"/>
  <c r="Y7" i="7"/>
  <c r="X7" i="7"/>
  <c r="W7" i="7"/>
  <c r="V7" i="7"/>
  <c r="J7" i="7"/>
  <c r="I7" i="7"/>
  <c r="H7" i="7"/>
  <c r="G7" i="7"/>
  <c r="E24" i="8" l="1"/>
  <c r="L17" i="7" s="1"/>
  <c r="E36" i="8"/>
  <c r="K73" i="7" s="1"/>
  <c r="V36" i="8"/>
  <c r="AC78" i="7" s="1"/>
  <c r="R24" i="8"/>
  <c r="Z12" i="7" s="1"/>
  <c r="G24" i="8"/>
  <c r="O22" i="7" s="1"/>
  <c r="X24" i="8"/>
  <c r="AD27" i="7" s="1"/>
  <c r="V24" i="8"/>
  <c r="Z22" i="7" s="1"/>
  <c r="G36" i="8"/>
  <c r="M78" i="7" s="1"/>
  <c r="X36" i="8"/>
  <c r="AC83" i="7" s="1"/>
  <c r="P24" i="8"/>
  <c r="AB7" i="7" s="1"/>
  <c r="C24" i="8"/>
  <c r="M12" i="7" s="1"/>
  <c r="I36" i="8"/>
  <c r="N83" i="7" s="1"/>
  <c r="K36" i="8"/>
  <c r="M94" i="7" s="1"/>
  <c r="M99" i="7" s="1"/>
  <c r="AB36" i="8"/>
  <c r="AB108" i="7" s="1"/>
  <c r="AB113" i="7" s="1"/>
  <c r="M36" i="8"/>
  <c r="M108" i="7" s="1"/>
  <c r="M113" i="7" s="1"/>
  <c r="I24" i="8"/>
  <c r="L27" i="7" s="1"/>
  <c r="Z24" i="8"/>
  <c r="AD38" i="7" s="1"/>
  <c r="T41" i="7" s="1"/>
  <c r="M24" i="8"/>
  <c r="M51" i="7" s="1"/>
  <c r="M56" i="7" s="1"/>
  <c r="P36" i="8"/>
  <c r="K24" i="8"/>
  <c r="K38" i="7" s="1"/>
  <c r="K43" i="7" s="1"/>
  <c r="AB24" i="8"/>
  <c r="AD51" i="7" s="1"/>
  <c r="T54" i="7" s="1"/>
  <c r="A36" i="8"/>
  <c r="M63" i="7" s="1"/>
  <c r="R36" i="8"/>
  <c r="AB12" i="7" s="1"/>
  <c r="T24" i="8"/>
  <c r="Z17" i="7" s="1"/>
  <c r="Z36" i="8"/>
  <c r="AD94" i="7" s="1"/>
  <c r="T97" i="7" s="1"/>
  <c r="C36" i="8"/>
  <c r="K68" i="7" s="1"/>
  <c r="T36" i="8"/>
  <c r="AB73" i="7" s="1"/>
  <c r="A24" i="8"/>
  <c r="M7" i="7" s="1"/>
  <c r="O73" i="7" l="1"/>
  <c r="O17" i="7"/>
  <c r="N17" i="7"/>
  <c r="K17" i="7"/>
  <c r="M17" i="7"/>
  <c r="K27" i="7"/>
  <c r="AC27" i="7"/>
  <c r="AB17" i="7"/>
  <c r="AB27" i="7"/>
  <c r="O7" i="7"/>
  <c r="N22" i="7"/>
  <c r="N12" i="7"/>
  <c r="L22" i="7"/>
  <c r="K22" i="7"/>
  <c r="AB94" i="7"/>
  <c r="AB99" i="7" s="1"/>
  <c r="L73" i="7"/>
  <c r="AA78" i="7"/>
  <c r="M68" i="7"/>
  <c r="AD7" i="7"/>
  <c r="AA7" i="7"/>
  <c r="M73" i="7"/>
  <c r="O51" i="7"/>
  <c r="E54" i="7" s="1"/>
  <c r="AD78" i="7"/>
  <c r="K51" i="7"/>
  <c r="K56" i="7" s="1"/>
  <c r="AC7" i="7"/>
  <c r="L108" i="7"/>
  <c r="L113" i="7" s="1"/>
  <c r="AB51" i="7"/>
  <c r="AB56" i="7" s="1"/>
  <c r="N108" i="7"/>
  <c r="N113" i="7" s="1"/>
  <c r="Z78" i="7"/>
  <c r="AC73" i="7"/>
  <c r="L38" i="7"/>
  <c r="L43" i="7" s="1"/>
  <c r="O78" i="7"/>
  <c r="O68" i="7"/>
  <c r="L51" i="7"/>
  <c r="L56" i="7" s="1"/>
  <c r="O83" i="7"/>
  <c r="AB78" i="7"/>
  <c r="L68" i="7"/>
  <c r="N51" i="7"/>
  <c r="N56" i="7" s="1"/>
  <c r="Z27" i="7"/>
  <c r="Z94" i="7"/>
  <c r="Z99" i="7" s="1"/>
  <c r="AD68" i="7"/>
  <c r="AA94" i="7"/>
  <c r="AA99" i="7" s="1"/>
  <c r="N73" i="7"/>
  <c r="Z68" i="7"/>
  <c r="Z38" i="7"/>
  <c r="Z43" i="7" s="1"/>
  <c r="AC94" i="7"/>
  <c r="AC99" i="7" s="1"/>
  <c r="Z7" i="7"/>
  <c r="AB63" i="7" s="1"/>
  <c r="AB83" i="7"/>
  <c r="AA51" i="7"/>
  <c r="AA56" i="7" s="1"/>
  <c r="AB38" i="7"/>
  <c r="AB43" i="7" s="1"/>
  <c r="M83" i="7"/>
  <c r="Z83" i="7"/>
  <c r="AA27" i="7"/>
  <c r="AD83" i="7"/>
  <c r="AA83" i="7"/>
  <c r="L78" i="7"/>
  <c r="AC108" i="7"/>
  <c r="AC113" i="7" s="1"/>
  <c r="N78" i="7"/>
  <c r="AC51" i="7"/>
  <c r="AC56" i="7" s="1"/>
  <c r="AD22" i="7"/>
  <c r="T31" i="7" s="1"/>
  <c r="L94" i="7"/>
  <c r="L99" i="7" s="1"/>
  <c r="AD73" i="7"/>
  <c r="Z63" i="7"/>
  <c r="L12" i="7"/>
  <c r="AA73" i="7"/>
  <c r="AD63" i="7"/>
  <c r="M38" i="7"/>
  <c r="M43" i="7" s="1"/>
  <c r="N94" i="7"/>
  <c r="N99" i="7" s="1"/>
  <c r="L83" i="7"/>
  <c r="K12" i="7"/>
  <c r="AB22" i="7"/>
  <c r="M22" i="7"/>
  <c r="AA22" i="7"/>
  <c r="K78" i="7"/>
  <c r="Z73" i="7"/>
  <c r="AA63" i="7"/>
  <c r="N38" i="7"/>
  <c r="N43" i="7" s="1"/>
  <c r="AA38" i="7"/>
  <c r="AA43" i="7" s="1"/>
  <c r="O94" i="7"/>
  <c r="E97" i="7" s="1"/>
  <c r="K83" i="7"/>
  <c r="AD12" i="7"/>
  <c r="AC22" i="7"/>
  <c r="Z51" i="7"/>
  <c r="Z56" i="7" s="1"/>
  <c r="O38" i="7"/>
  <c r="E41" i="7" s="1"/>
  <c r="AC38" i="7"/>
  <c r="AC43" i="7" s="1"/>
  <c r="AD108" i="7"/>
  <c r="T111" i="7" s="1"/>
  <c r="O63" i="7"/>
  <c r="K94" i="7"/>
  <c r="K99" i="7" s="1"/>
  <c r="AC17" i="7"/>
  <c r="N27" i="7"/>
  <c r="AA68" i="7"/>
  <c r="M27" i="7"/>
  <c r="K108" i="7"/>
  <c r="K113" i="7" s="1"/>
  <c r="N68" i="7"/>
  <c r="L63" i="7"/>
  <c r="O27" i="7"/>
  <c r="E31" i="7" s="1"/>
  <c r="O12" i="7"/>
  <c r="AD17" i="7"/>
  <c r="K63" i="7"/>
  <c r="Z108" i="7"/>
  <c r="Z113" i="7" s="1"/>
  <c r="O108" i="7"/>
  <c r="E111" i="7" s="1"/>
  <c r="AC12" i="7"/>
  <c r="N63" i="7"/>
  <c r="AA108" i="7"/>
  <c r="AA113" i="7" s="1"/>
  <c r="AA17" i="7"/>
  <c r="AA12" i="7"/>
  <c r="K7" i="7"/>
  <c r="L7" i="7"/>
  <c r="N7" i="7"/>
  <c r="AB31" i="7" l="1"/>
  <c r="E29" i="7"/>
  <c r="H32" i="7" s="1"/>
  <c r="Z31" i="7"/>
  <c r="K31" i="7"/>
  <c r="K87" i="7"/>
  <c r="M87" i="7"/>
  <c r="E87" i="7"/>
  <c r="T87" i="7"/>
  <c r="AC31" i="7"/>
  <c r="E85" i="7"/>
  <c r="M31" i="7"/>
  <c r="AB87" i="7"/>
  <c r="T85" i="7"/>
  <c r="N31" i="7"/>
  <c r="AC63" i="7"/>
  <c r="AC87" i="7" s="1"/>
  <c r="L87" i="7"/>
  <c r="AA87" i="7"/>
  <c r="AA31" i="7"/>
  <c r="Z87" i="7"/>
  <c r="T29" i="7"/>
  <c r="W32" i="7" s="1"/>
  <c r="N87" i="7"/>
  <c r="L31" i="7"/>
  <c r="W88" i="7" l="1"/>
  <c r="H88" i="7"/>
</calcChain>
</file>

<file path=xl/sharedStrings.xml><?xml version="1.0" encoding="utf-8"?>
<sst xmlns="http://schemas.openxmlformats.org/spreadsheetml/2006/main" count="1361" uniqueCount="574">
  <si>
    <t>Lime</t>
  </si>
  <si>
    <t>Product</t>
  </si>
  <si>
    <t>N</t>
  </si>
  <si>
    <t>P</t>
  </si>
  <si>
    <t>K</t>
  </si>
  <si>
    <t>S</t>
  </si>
  <si>
    <t>None</t>
  </si>
  <si>
    <t>Plant</t>
  </si>
  <si>
    <t>OPTION 3</t>
  </si>
  <si>
    <t>GROWER NAME</t>
  </si>
  <si>
    <t xml:space="preserve"> Paddocks</t>
  </si>
  <si>
    <t>Pre-Planting Mix 1</t>
  </si>
  <si>
    <t>Application rates</t>
  </si>
  <si>
    <t>Granular</t>
  </si>
  <si>
    <t>Liquid</t>
  </si>
  <si>
    <t>Product ratios</t>
  </si>
  <si>
    <t>Nutrient rates (kg/ha)</t>
  </si>
  <si>
    <t>Select  product</t>
  </si>
  <si>
    <t>Kg/ha</t>
  </si>
  <si>
    <t>or</t>
  </si>
  <si>
    <t>Bags/acre</t>
  </si>
  <si>
    <r>
      <t>m</t>
    </r>
    <r>
      <rPr>
        <b/>
        <vertAlign val="superscript"/>
        <sz val="10"/>
        <rFont val="Arial"/>
        <family val="2"/>
      </rPr>
      <t>3</t>
    </r>
    <r>
      <rPr>
        <b/>
        <sz val="10"/>
        <rFont val="Arial"/>
        <family val="2"/>
      </rPr>
      <t>/Ha</t>
    </r>
  </si>
  <si>
    <t>Cost/Ha</t>
  </si>
  <si>
    <t>m3/Ha</t>
  </si>
  <si>
    <t>Pre-Planting Mix 2</t>
  </si>
  <si>
    <t>Planting Mix</t>
  </si>
  <si>
    <t>Planting mix</t>
  </si>
  <si>
    <t>Select Planting product</t>
  </si>
  <si>
    <t xml:space="preserve">Side-dress application </t>
  </si>
  <si>
    <t>Side-dress application</t>
  </si>
  <si>
    <t>Select side dress product</t>
  </si>
  <si>
    <t>Side-dress application 2</t>
  </si>
  <si>
    <t>Cost/Ha Fallow to planting</t>
  </si>
  <si>
    <t>Total crop application</t>
  </si>
  <si>
    <t>Cost/Ha  Side/ Top Dress</t>
  </si>
  <si>
    <t>TOTAL  COST</t>
  </si>
  <si>
    <t>OPTION 2A - Ratoon Cane</t>
  </si>
  <si>
    <t>Ratoon Mix 1</t>
  </si>
  <si>
    <t xml:space="preserve">Granular </t>
  </si>
  <si>
    <t>Mill Products</t>
  </si>
  <si>
    <t>Cost/Ha     Ratoons</t>
  </si>
  <si>
    <t>OPTION 2B - Ratoon Cane</t>
  </si>
  <si>
    <t>Ratoon Mix 2</t>
  </si>
  <si>
    <t>Ratoon Cane PPC / 3rd option</t>
  </si>
  <si>
    <t>OPTION 4A - Ratoon Cane</t>
  </si>
  <si>
    <t>Ratoon Cane PPC / 4th option</t>
  </si>
  <si>
    <t>OPTION 4B - Ratoon Cane</t>
  </si>
  <si>
    <t>Soil Test results</t>
  </si>
  <si>
    <t>Comments</t>
  </si>
  <si>
    <t>Farm No</t>
  </si>
  <si>
    <t>Block</t>
  </si>
  <si>
    <t>Paddock</t>
  </si>
  <si>
    <t>PH</t>
  </si>
  <si>
    <t xml:space="preserve">Fallow Plant </t>
  </si>
  <si>
    <t>Ploughout</t>
  </si>
  <si>
    <t xml:space="preserve">Ratoons </t>
  </si>
  <si>
    <t>FAL</t>
  </si>
  <si>
    <t xml:space="preserve">PrePlant </t>
  </si>
  <si>
    <t>Sidedress 1</t>
  </si>
  <si>
    <t>OPTION 1</t>
  </si>
  <si>
    <t>OPTION 2</t>
  </si>
  <si>
    <t>P&amp;R</t>
  </si>
  <si>
    <t>RAT</t>
  </si>
  <si>
    <t>Pre 1</t>
  </si>
  <si>
    <t>Pre 2</t>
  </si>
  <si>
    <t>Sidedress  2</t>
  </si>
  <si>
    <t>Ratoons 1</t>
  </si>
  <si>
    <t>Ratoons 2</t>
  </si>
  <si>
    <t xml:space="preserve">Sidedress </t>
  </si>
  <si>
    <t>Bags/acre to kg/ha</t>
  </si>
  <si>
    <r>
      <t>m</t>
    </r>
    <r>
      <rPr>
        <vertAlign val="superscript"/>
        <sz val="10"/>
        <rFont val="Arial"/>
        <family val="2"/>
      </rPr>
      <t>3</t>
    </r>
  </si>
  <si>
    <t>Kg/Ha for calculation</t>
  </si>
  <si>
    <t>m3</t>
  </si>
  <si>
    <t>BIODUNDER</t>
  </si>
  <si>
    <t>CK 120</t>
  </si>
  <si>
    <t>CK 120 S</t>
  </si>
  <si>
    <t>CK 135</t>
  </si>
  <si>
    <t>CK 135 S</t>
  </si>
  <si>
    <t>CK 140</t>
  </si>
  <si>
    <t>CK 140 S</t>
  </si>
  <si>
    <t>CK 150 S</t>
  </si>
  <si>
    <t>CK 160</t>
  </si>
  <si>
    <t>CK 160 S</t>
  </si>
  <si>
    <t>CK 180 S</t>
  </si>
  <si>
    <t>CK 200</t>
  </si>
  <si>
    <t>CK 200 S</t>
  </si>
  <si>
    <t>CK 300</t>
  </si>
  <si>
    <t>CK 300 S</t>
  </si>
  <si>
    <t>CK 44</t>
  </si>
  <si>
    <t>CK 44 S</t>
  </si>
  <si>
    <t>CK 50/50</t>
  </si>
  <si>
    <t>CK 50/50 S</t>
  </si>
  <si>
    <t>CK 66</t>
  </si>
  <si>
    <t>CK 66 S</t>
  </si>
  <si>
    <t>Cowpea (Harvested)</t>
  </si>
  <si>
    <t>Lablab (Harvested)</t>
  </si>
  <si>
    <t>LIME</t>
  </si>
  <si>
    <t>LOS + P</t>
  </si>
  <si>
    <t>LOS CORN 1</t>
  </si>
  <si>
    <t>LOS CORN 2</t>
  </si>
  <si>
    <t>LOS CORN 3</t>
  </si>
  <si>
    <t>LOS SOYSTARTER</t>
  </si>
  <si>
    <t>LOS SPRING 1</t>
  </si>
  <si>
    <t>LOS SPRING 2</t>
  </si>
  <si>
    <t>LOS VILLIS MB</t>
  </si>
  <si>
    <t>MUD 1st year</t>
  </si>
  <si>
    <t>MUD 2nd year</t>
  </si>
  <si>
    <t>MUD 3rd year</t>
  </si>
  <si>
    <t>MUD/ASH 1st year</t>
  </si>
  <si>
    <t>MUD/ASH 2nd year</t>
  </si>
  <si>
    <t>MUD/ASH 3rd year</t>
  </si>
  <si>
    <t>NITRA-P</t>
  </si>
  <si>
    <t>NITRA-P S</t>
  </si>
  <si>
    <t>Peanut (Harvested)</t>
  </si>
  <si>
    <t xml:space="preserve"> </t>
  </si>
  <si>
    <t>Soybean (Green manure)</t>
  </si>
  <si>
    <t>Soybean (Harvested)</t>
  </si>
  <si>
    <t>CUSTOM BLEND</t>
  </si>
  <si>
    <t>XXX ANY NEW DATA MUST BE INSERTED ABOVE HERE!!!!</t>
  </si>
  <si>
    <t>Assumptions: $50.00 added to granules as bagging rate, ex depot</t>
  </si>
  <si>
    <t xml:space="preserve">                         $23.00 added to wilmar products includes applied in field</t>
  </si>
  <si>
    <t xml:space="preserve">                       $ all prices exc GST</t>
  </si>
  <si>
    <t>none</t>
  </si>
  <si>
    <t>GF Planter 1</t>
  </si>
  <si>
    <t>GF Planter 2</t>
  </si>
  <si>
    <t>GF Planter 3</t>
  </si>
  <si>
    <t>GF Planter 4</t>
  </si>
  <si>
    <t>GF Planter 5</t>
  </si>
  <si>
    <t>GF S Dress 5</t>
  </si>
  <si>
    <t>GF S Dress 6</t>
  </si>
  <si>
    <t>GF S Dress 7</t>
  </si>
  <si>
    <t>GF Dumbleton Ratooner</t>
  </si>
  <si>
    <t>GF Farleigh Ratooner</t>
  </si>
  <si>
    <t>GF Homebush ratooner</t>
  </si>
  <si>
    <t>GF Mackay Ratooner</t>
  </si>
  <si>
    <t>GF Mia Mia Ratooner</t>
  </si>
  <si>
    <t>GF Mirani Ratooner</t>
  </si>
  <si>
    <t>GF Mt Martin Ratooner</t>
  </si>
  <si>
    <t>GF North Eton Ratooner</t>
  </si>
  <si>
    <t>GF Sarina Ratooner</t>
  </si>
  <si>
    <t>GF Te Kowai Ratooner</t>
  </si>
  <si>
    <t>GF Victoria Plains</t>
  </si>
  <si>
    <t>GF Yakapari Ratooner</t>
  </si>
  <si>
    <t>UREA granular</t>
  </si>
  <si>
    <t>EASY N</t>
  </si>
  <si>
    <t>NITRA K (S)</t>
  </si>
  <si>
    <t>Bare Fallow Plant Cane 2018 - Rec</t>
  </si>
  <si>
    <t>LOS MKY 80</t>
  </si>
  <si>
    <t>LOS MKY 70</t>
  </si>
  <si>
    <t>LOS MKY 60</t>
  </si>
  <si>
    <t xml:space="preserve">CK 150 </t>
  </si>
  <si>
    <t>CK 220</t>
  </si>
  <si>
    <t>NITRA K</t>
  </si>
  <si>
    <t>NITRA-KING</t>
  </si>
  <si>
    <t>NITRA-KING S</t>
  </si>
  <si>
    <t>UREA S (Original) 80/20</t>
  </si>
  <si>
    <t>Farms</t>
  </si>
  <si>
    <t xml:space="preserve">Farm </t>
  </si>
  <si>
    <t>OPTION 1B - Ratoon Cane 2019 recom</t>
  </si>
  <si>
    <t>OPTION 1A - Ratoon Cane 2019 recom</t>
  </si>
  <si>
    <t>Bare Fallow Plant Cane 2019 - Recom</t>
  </si>
  <si>
    <t>ASH</t>
  </si>
  <si>
    <t>Cow Manure</t>
  </si>
  <si>
    <t>Cowpea (Green Manure)</t>
  </si>
  <si>
    <t>GYPSUM</t>
  </si>
  <si>
    <t>Lablab (Green Manure)</t>
  </si>
  <si>
    <t>MOLASSES</t>
  </si>
  <si>
    <t>ECONO LOS</t>
  </si>
  <si>
    <t>ECONO LOS + P</t>
  </si>
  <si>
    <t>LIQUID PREPLANT</t>
  </si>
  <si>
    <t>LOS COMET 1</t>
  </si>
  <si>
    <t>LOS COMET 3</t>
  </si>
  <si>
    <t>LOS COMPANION 2</t>
  </si>
  <si>
    <t>LOS HI K RATOONER</t>
  </si>
  <si>
    <t>LOS LIQUID 50/50</t>
  </si>
  <si>
    <t>LOS LO N PLANTER</t>
  </si>
  <si>
    <t>LOS LO P PLANTER</t>
  </si>
  <si>
    <t>LOS LO P RATOONER</t>
  </si>
  <si>
    <t>LOS LUCERNE</t>
  </si>
  <si>
    <t>LOS MID N</t>
  </si>
  <si>
    <t>LOS MID N + P</t>
  </si>
  <si>
    <t>LOS MKY 100</t>
  </si>
  <si>
    <t>LOS MKY 110</t>
  </si>
  <si>
    <t>LOS MKY 120 P</t>
  </si>
  <si>
    <t>LOS MKY 130 P</t>
  </si>
  <si>
    <t>LOS MKY 140 P</t>
  </si>
  <si>
    <t>LOS MKY 150</t>
  </si>
  <si>
    <t>LOS MKY 150 P</t>
  </si>
  <si>
    <t>LOS MKY 160</t>
  </si>
  <si>
    <t>LOS MKY 160 P</t>
  </si>
  <si>
    <t>LOS MKY 170</t>
  </si>
  <si>
    <t>LOS MKY 170 P</t>
  </si>
  <si>
    <t>LOS MKY 180 P</t>
  </si>
  <si>
    <t>LOS MKY 190 P</t>
  </si>
  <si>
    <t>LOS MKY 200 P</t>
  </si>
  <si>
    <t>LOS PMR 1</t>
  </si>
  <si>
    <t>LOS PMR 2</t>
  </si>
  <si>
    <t>LOS PMR 3</t>
  </si>
  <si>
    <t>LOS PUMPKIN 1</t>
  </si>
  <si>
    <t>LOS QUOD PRE-PLANT 1</t>
  </si>
  <si>
    <t>LOS SPRINGTON BLEND</t>
  </si>
  <si>
    <t>LOS STANDARD</t>
  </si>
  <si>
    <t>VIZURA BKN 200</t>
  </si>
  <si>
    <t>VIZURA BKN 230</t>
  </si>
  <si>
    <t>VIZURA BKN LO P</t>
  </si>
  <si>
    <t>VIZURA DELTA 1</t>
  </si>
  <si>
    <t>VIZURA ECONO LOS</t>
  </si>
  <si>
    <t>VIZURA ECONO LOS + P</t>
  </si>
  <si>
    <t>VIZURA HI N</t>
  </si>
  <si>
    <t>VIZURA HI N + P</t>
  </si>
  <si>
    <t>VIZURA LIQUID 50/50</t>
  </si>
  <si>
    <t>VIZURA LO N PLANTER</t>
  </si>
  <si>
    <t>VIZURA LO P PLANTER</t>
  </si>
  <si>
    <t>VIZURA LOS</t>
  </si>
  <si>
    <t>VIZURA MID N</t>
  </si>
  <si>
    <t>VIZURA MKY 100</t>
  </si>
  <si>
    <t>VIZURA MKY 110</t>
  </si>
  <si>
    <t>VIZURA MKY 150</t>
  </si>
  <si>
    <t>VIZURA MKY 160</t>
  </si>
  <si>
    <t>CAL-AM</t>
  </si>
  <si>
    <t>CAL-GRAN 130</t>
  </si>
  <si>
    <t>CAL-GRAN 140</t>
  </si>
  <si>
    <t>CAL-GRAN 150</t>
  </si>
  <si>
    <t>CAL-GRAN 160</t>
  </si>
  <si>
    <t>CAL-GRAN 50/50</t>
  </si>
  <si>
    <t>CAL-GRAN 50/50 S</t>
  </si>
  <si>
    <t>CAL-GRAN Nitra King</t>
  </si>
  <si>
    <t>CK 55 S</t>
  </si>
  <si>
    <t>CK STARTER 15</t>
  </si>
  <si>
    <t>DAP (Incitec)</t>
  </si>
  <si>
    <t>DAP S (Incitec)</t>
  </si>
  <si>
    <t>ENTEC UREA</t>
  </si>
  <si>
    <t>GRAN-AM</t>
  </si>
  <si>
    <t>GRANULAR UREA (Incitec)</t>
  </si>
  <si>
    <t>GRANULOCK Z</t>
  </si>
  <si>
    <t>MACKAY PLANTER</t>
  </si>
  <si>
    <t>MAP (Incitec)</t>
  </si>
  <si>
    <t>MOP (Incitec)</t>
  </si>
  <si>
    <t>NK PLANTER</t>
  </si>
  <si>
    <t>N-RICH 32:10</t>
  </si>
  <si>
    <t>PRILLED UREA</t>
  </si>
  <si>
    <t>PROSSY NKS</t>
  </si>
  <si>
    <t>PROSSY RATOONER (Incitec)</t>
  </si>
  <si>
    <t>SARINA RATOONER (Incitec)</t>
  </si>
  <si>
    <t>SOP (Incitec)</t>
  </si>
  <si>
    <t>SuPerfect</t>
  </si>
  <si>
    <t>UREA DOUBLE S 60/40</t>
  </si>
  <si>
    <t>FLOWPHOS 15 (Liquid)</t>
  </si>
  <si>
    <t>FLOWPHOS K-Z (Liquid)</t>
  </si>
  <si>
    <t>CROP BUILDER9</t>
  </si>
  <si>
    <t>CROP BUILDER9 TRACE</t>
  </si>
  <si>
    <t>CROP BUILDER12</t>
  </si>
  <si>
    <t>CROP BUILDER12 TRACE</t>
  </si>
  <si>
    <t>CROP BUILDER14</t>
  </si>
  <si>
    <t>CROP BUILDER14 TRACE</t>
  </si>
  <si>
    <t>CROP BUILDER16</t>
  </si>
  <si>
    <t>CROP BUILDER16 TRACE</t>
  </si>
  <si>
    <t>CROP BUILDER18</t>
  </si>
  <si>
    <t>CROP BUILDER18 TRACE</t>
  </si>
  <si>
    <t>K-START10 TRACE</t>
  </si>
  <si>
    <t>K-START12 TRACE</t>
  </si>
  <si>
    <t>K-START14 TRACE</t>
  </si>
  <si>
    <t>K-START16 TRACE</t>
  </si>
  <si>
    <t xml:space="preserve">CARBON COATED UREA </t>
  </si>
  <si>
    <t>CROPBLEND 13</t>
  </si>
  <si>
    <t>DAP (Pacific)</t>
  </si>
  <si>
    <t>GRAN-SOA</t>
  </si>
  <si>
    <t>GREEN BLEND</t>
  </si>
  <si>
    <t>MAP (Pacific)</t>
  </si>
  <si>
    <t>MOP (Pacific)</t>
  </si>
  <si>
    <t>PF 12-5-14-8</t>
  </si>
  <si>
    <t>PF 50/50</t>
  </si>
  <si>
    <t>PF140S</t>
  </si>
  <si>
    <t>PRIME MSZ</t>
  </si>
  <si>
    <t>SINGLE SUPER (Pacific)</t>
  </si>
  <si>
    <t>SOP (Pacific)</t>
  </si>
  <si>
    <t>STARTER ONE</t>
  </si>
  <si>
    <t>TRIPLE SUPER (Pacific)</t>
  </si>
  <si>
    <t>SUPER APP (Agrichem)</t>
  </si>
  <si>
    <t>CROP PRO 13</t>
  </si>
  <si>
    <t>CROP PRO 23</t>
  </si>
  <si>
    <t>CROP PRO 34</t>
  </si>
  <si>
    <t>CROP PRO 34 (S)</t>
  </si>
  <si>
    <t>CROP PRO 45</t>
  </si>
  <si>
    <t>CROP PRO 51</t>
  </si>
  <si>
    <t>CROP PRO 56</t>
  </si>
  <si>
    <t>CROP PRO 56 Zn</t>
  </si>
  <si>
    <t>CROP PRO 67</t>
  </si>
  <si>
    <t>CROP PRO 67 (S)</t>
  </si>
  <si>
    <t>CROP PRO 78 (S)</t>
  </si>
  <si>
    <t>CROP PRO 89</t>
  </si>
  <si>
    <t>DAP (Impact)</t>
  </si>
  <si>
    <t>DEVEREAUX RATOONER (Impact)</t>
  </si>
  <si>
    <t>FINCH HATTON RATOONER (Impact)</t>
  </si>
  <si>
    <t>GARGETT RATOONER (Impact)</t>
  </si>
  <si>
    <t>MAP (Impact)</t>
  </si>
  <si>
    <t>MARIAN RATOONER (Impact)</t>
  </si>
  <si>
    <t>MOP (Impact)</t>
  </si>
  <si>
    <t>OAKENDEN RATOONER (Impact)</t>
  </si>
  <si>
    <t>REEFCHOICE 100</t>
  </si>
  <si>
    <t>REEFCHOICE 101</t>
  </si>
  <si>
    <t>REEFCHOICE 102</t>
  </si>
  <si>
    <t>REEFCHOICE 103</t>
  </si>
  <si>
    <t>REEFCHOICE 104</t>
  </si>
  <si>
    <t>REEFCHOICE 105</t>
  </si>
  <si>
    <t>REEFCHOICE 106</t>
  </si>
  <si>
    <t>REEFCHOICE 107</t>
  </si>
  <si>
    <t>REEFCHOICE 108</t>
  </si>
  <si>
    <t>REEFCHOICE 109</t>
  </si>
  <si>
    <t>REEFCHOICE 110</t>
  </si>
  <si>
    <t>REEFCHOICE 111</t>
  </si>
  <si>
    <t>REEFCHOICE 112</t>
  </si>
  <si>
    <t>REEFCHOICE 113</t>
  </si>
  <si>
    <t>REEFCHOICE 114</t>
  </si>
  <si>
    <t>REEFCHOICE 115</t>
  </si>
  <si>
    <t>REEFCHOICE 116</t>
  </si>
  <si>
    <t>REEFCHOICE 117</t>
  </si>
  <si>
    <t>REEFCHOICE 118</t>
  </si>
  <si>
    <t>REEFCHOICE 119</t>
  </si>
  <si>
    <t>REEFCHOICE 120</t>
  </si>
  <si>
    <t>REEFCHOICE 121</t>
  </si>
  <si>
    <t>REEFCHOICE 122</t>
  </si>
  <si>
    <t>REEFCHOICE 123</t>
  </si>
  <si>
    <t>REEFCHOICE 124</t>
  </si>
  <si>
    <t>REEFCHOICE 200</t>
  </si>
  <si>
    <t>REEFCHOICE 201</t>
  </si>
  <si>
    <t>REEFCHOICE 202</t>
  </si>
  <si>
    <t>REEFCHOICE 203</t>
  </si>
  <si>
    <t>REEFCHOICE 204</t>
  </si>
  <si>
    <t>REEFCHOICE 205</t>
  </si>
  <si>
    <t>REEFCHOICE 206</t>
  </si>
  <si>
    <t>REEFCHOICE 207</t>
  </si>
  <si>
    <t>REEFCHOICE 208</t>
  </si>
  <si>
    <t>REEFCHOICE 209</t>
  </si>
  <si>
    <t>REEFCHOICE 210</t>
  </si>
  <si>
    <t>REEFCHOICE 211</t>
  </si>
  <si>
    <t>REEFCHOICE 212</t>
  </si>
  <si>
    <t>REEFCHOICE 213</t>
  </si>
  <si>
    <t>REEFCHOICE 214</t>
  </si>
  <si>
    <t>REEFCHOICE 215</t>
  </si>
  <si>
    <t>REEFCHOICE 216</t>
  </si>
  <si>
    <t>REEFCHOICE 217</t>
  </si>
  <si>
    <t>REEFCHOICE 218</t>
  </si>
  <si>
    <t>REEFCHOICE 219</t>
  </si>
  <si>
    <t>REEFCHOICE 220</t>
  </si>
  <si>
    <t>REEFCHOICE 221</t>
  </si>
  <si>
    <t>REEFCHOICE 222</t>
  </si>
  <si>
    <t>REEFCHOICE 223</t>
  </si>
  <si>
    <t>REEFCHOICE 224</t>
  </si>
  <si>
    <t>REEFCHOICE 225</t>
  </si>
  <si>
    <t>REEFCHOICE 226</t>
  </si>
  <si>
    <t>REEFCHOICE 227</t>
  </si>
  <si>
    <t>REEFCHOICE 228</t>
  </si>
  <si>
    <t>REEFCHOICE 229</t>
  </si>
  <si>
    <t>REEFCHOICE 230</t>
  </si>
  <si>
    <t>REEFCHOICE 231</t>
  </si>
  <si>
    <t>REEFCHOICE 232</t>
  </si>
  <si>
    <t>REEFCHOICE 233</t>
  </si>
  <si>
    <t>REEFCHOICE 234</t>
  </si>
  <si>
    <t>REEFCHOICE 235</t>
  </si>
  <si>
    <t>REEFCHOICE 236</t>
  </si>
  <si>
    <t>REEFCHOICE 237</t>
  </si>
  <si>
    <t>REEFCHOICE 238</t>
  </si>
  <si>
    <t>REEFCHOICE 239</t>
  </si>
  <si>
    <t>REEFCHOICE 240</t>
  </si>
  <si>
    <t>REEFCHOICE 241</t>
  </si>
  <si>
    <t>REEFCHOICE 242</t>
  </si>
  <si>
    <t>REEFCHOICE 243</t>
  </si>
  <si>
    <t>REEFCHOICE 301</t>
  </si>
  <si>
    <t>REEFCHOICE 302</t>
  </si>
  <si>
    <t>REEFCHOICE 303</t>
  </si>
  <si>
    <t>REEFCHOICE 304</t>
  </si>
  <si>
    <t>REEFCHOICE 305</t>
  </si>
  <si>
    <t>REEFCHOICE 306</t>
  </si>
  <si>
    <t>REEFCHOICE 307</t>
  </si>
  <si>
    <t>REEFCHOICE 308</t>
  </si>
  <si>
    <t>REEFCHOICE 309</t>
  </si>
  <si>
    <t>REEFCHOICE 310</t>
  </si>
  <si>
    <t>REEFCHOICE 311</t>
  </si>
  <si>
    <t>REEFCHOICE 312</t>
  </si>
  <si>
    <t>REEFCHOICE 313</t>
  </si>
  <si>
    <t>REEFCHOICE 314</t>
  </si>
  <si>
    <t>REEFCHOICE 315</t>
  </si>
  <si>
    <t>REEFCHOICE 316</t>
  </si>
  <si>
    <t>REEFCHOICE 317</t>
  </si>
  <si>
    <t>REEFCHOICE 318</t>
  </si>
  <si>
    <t>REEFCHOICE 319</t>
  </si>
  <si>
    <t>REEFCHOICE 320</t>
  </si>
  <si>
    <t>REEFCHOICE 321</t>
  </si>
  <si>
    <t>REEFCHOICE 322</t>
  </si>
  <si>
    <t>REEFCHOICE 323</t>
  </si>
  <si>
    <t>REEFCHOICE 324</t>
  </si>
  <si>
    <t>REEFCHOICE 325</t>
  </si>
  <si>
    <t>REEFCHOICE 326</t>
  </si>
  <si>
    <t>REEFCHOICE 327</t>
  </si>
  <si>
    <t>REEFCHOICE 328</t>
  </si>
  <si>
    <t>REEFCHOICE 329</t>
  </si>
  <si>
    <t>REEFCHOICE 341</t>
  </si>
  <si>
    <t>REEFCHOICE 342</t>
  </si>
  <si>
    <t>REEFCHOICE 343</t>
  </si>
  <si>
    <t>REEFCHOICE 344</t>
  </si>
  <si>
    <t>REEFCHOICE 345</t>
  </si>
  <si>
    <t>REEFCHOICE 346</t>
  </si>
  <si>
    <t>REEFCHOICE 347</t>
  </si>
  <si>
    <t>REEFCHOICE 348</t>
  </si>
  <si>
    <t>REEFCHOICE 401</t>
  </si>
  <si>
    <t>REEFCHOICE 402</t>
  </si>
  <si>
    <t>REEFCHOICE 403</t>
  </si>
  <si>
    <t>REEFCHOICE 404</t>
  </si>
  <si>
    <t>REEFCHOICE 405</t>
  </si>
  <si>
    <t>REEFCHOICE 406</t>
  </si>
  <si>
    <t>REEFCHOICE 407</t>
  </si>
  <si>
    <t>REEFCHOICE 408</t>
  </si>
  <si>
    <t>REEFCHOICE 409</t>
  </si>
  <si>
    <t>REEFCHOICE 410</t>
  </si>
  <si>
    <t>REEFCHOICE 411</t>
  </si>
  <si>
    <t>REEFCHOICE 412</t>
  </si>
  <si>
    <t>REEFCHOICE 413</t>
  </si>
  <si>
    <t>REEFCHOICE 414</t>
  </si>
  <si>
    <t>REEFCHOICE 415</t>
  </si>
  <si>
    <t>REEFCHOICE 416</t>
  </si>
  <si>
    <t>REEFCHOICE 417</t>
  </si>
  <si>
    <t>REEFCHOICE 418</t>
  </si>
  <si>
    <t>REEFCHOICE 419</t>
  </si>
  <si>
    <t>REEFCHOICE 420</t>
  </si>
  <si>
    <t>REEFCHOICE 421</t>
  </si>
  <si>
    <t>REEFCHOICE 422</t>
  </si>
  <si>
    <t>REEFCHOICE 423</t>
  </si>
  <si>
    <t>REEFCHOICE 424</t>
  </si>
  <si>
    <t>REEFCHOICE 425</t>
  </si>
  <si>
    <t>REEFCHOICE 426</t>
  </si>
  <si>
    <t>REEFCHOICE 427</t>
  </si>
  <si>
    <t>REEFCHOICE 428</t>
  </si>
  <si>
    <t>REEFCHOICE 429</t>
  </si>
  <si>
    <t>REEFCHOICE 500</t>
  </si>
  <si>
    <t>REEFCHOICE 501</t>
  </si>
  <si>
    <t>REEFCHOICE 502</t>
  </si>
  <si>
    <t>REEFCHOICE 503</t>
  </si>
  <si>
    <t>REEFCHOICE 504</t>
  </si>
  <si>
    <t>REEFCHOICE 505</t>
  </si>
  <si>
    <t>REEFCHOICE 506</t>
  </si>
  <si>
    <t>REEFCHOICE 507</t>
  </si>
  <si>
    <t>REEFCHOICE 508</t>
  </si>
  <si>
    <t>REEFCHOICE 509</t>
  </si>
  <si>
    <t>REEFCHOICE 510</t>
  </si>
  <si>
    <t>REEFCHOICE 511</t>
  </si>
  <si>
    <t>REEFCHOICE 512</t>
  </si>
  <si>
    <t>REEFCHOICE 513</t>
  </si>
  <si>
    <t>REEFCHOICE 514</t>
  </si>
  <si>
    <t>REEFCHOICE 515</t>
  </si>
  <si>
    <t>REEFCHOICE 516</t>
  </si>
  <si>
    <t>REEFCHOICE 517</t>
  </si>
  <si>
    <t>REEFCHOICE 518</t>
  </si>
  <si>
    <t>REEFCHOICE 519</t>
  </si>
  <si>
    <t>REEFCHOICE 520</t>
  </si>
  <si>
    <t>REEFCHOICE 521</t>
  </si>
  <si>
    <t>REEFCHOICE 522</t>
  </si>
  <si>
    <t>REEFCHOICE 523</t>
  </si>
  <si>
    <t>REEFCHOICE 524</t>
  </si>
  <si>
    <t>REEFCHOICE 525</t>
  </si>
  <si>
    <t>REEFCHOICE 526</t>
  </si>
  <si>
    <t>REEFCHOICE 527</t>
  </si>
  <si>
    <t>REEFCHOICE 528</t>
  </si>
  <si>
    <t>REEFCHOICE 529</t>
  </si>
  <si>
    <t>REEFCHOICE 530</t>
  </si>
  <si>
    <t>REEFCHOICE 531</t>
  </si>
  <si>
    <t>REEFCHOICE 600</t>
  </si>
  <si>
    <t>REEFCHOICE 601</t>
  </si>
  <si>
    <t>REEFCHOICE 602</t>
  </si>
  <si>
    <t>REEFCHOICE 603</t>
  </si>
  <si>
    <t>REEFCHOICE 604</t>
  </si>
  <si>
    <t>REEFCHOICE 605</t>
  </si>
  <si>
    <t>REEFCHOICE 606</t>
  </si>
  <si>
    <t>REEFCHOICE 607</t>
  </si>
  <si>
    <t>REEFCHOICE 608</t>
  </si>
  <si>
    <t>REEFCHOICE 609</t>
  </si>
  <si>
    <t>REEFCHOICE 610</t>
  </si>
  <si>
    <t>REEFCHOICE 611</t>
  </si>
  <si>
    <t>REEFCHOICE 612</t>
  </si>
  <si>
    <t>REEFCHOICE 613</t>
  </si>
  <si>
    <t>REEFCHOICE 614</t>
  </si>
  <si>
    <t>REEFCHOICE 615</t>
  </si>
  <si>
    <t>REEFCHOICE 616</t>
  </si>
  <si>
    <t>REEFCHOICE 617</t>
  </si>
  <si>
    <t>REEFCHOICE 618</t>
  </si>
  <si>
    <t>REEFCHOICE 619</t>
  </si>
  <si>
    <t>REEFCHOICE 620</t>
  </si>
  <si>
    <t>REEFCHOICE 621</t>
  </si>
  <si>
    <t>REEFCHOICE 622</t>
  </si>
  <si>
    <t>REEFCHOICE 623</t>
  </si>
  <si>
    <t>REEFCHOICE 624</t>
  </si>
  <si>
    <t>REEFCHOICE 625</t>
  </si>
  <si>
    <t>REEFCHOICE 626</t>
  </si>
  <si>
    <t>REEFCHOICE 627</t>
  </si>
  <si>
    <t>REEFCHOICE 628</t>
  </si>
  <si>
    <t>REEFCHOICE 701</t>
  </si>
  <si>
    <t>REEFCHOICE 703</t>
  </si>
  <si>
    <t>REEFCHOICE 711</t>
  </si>
  <si>
    <t>SEPTIMUS RATOONER (Impact)</t>
  </si>
  <si>
    <t>SOA (Impact)</t>
  </si>
  <si>
    <t>SOP (Impact)</t>
  </si>
  <si>
    <t>SSP SINGLE SUPER</t>
  </si>
  <si>
    <t>TUNZA SUGAR 121</t>
  </si>
  <si>
    <t>TUNZA SUGAR 121 (S)</t>
  </si>
  <si>
    <t>TUNZA SUGAR 136</t>
  </si>
  <si>
    <t>TUNZA SUGAR 136 (S)</t>
  </si>
  <si>
    <t>TUNZA SUGAR 141</t>
  </si>
  <si>
    <t>TUNZA SUGAR 141 (S)</t>
  </si>
  <si>
    <t>TUNZA SUGAR 151</t>
  </si>
  <si>
    <t>TUNZA SUGAR 151 (S)</t>
  </si>
  <si>
    <t>TUNZA SUGAR 161</t>
  </si>
  <si>
    <t>TUNZA SUGAR 161 (S)</t>
  </si>
  <si>
    <t>TUNZA SUGAR 181 (S)</t>
  </si>
  <si>
    <t>TUNZA SUGAR 201</t>
  </si>
  <si>
    <t>TUNZA SUGAR 201 (S)</t>
  </si>
  <si>
    <t>TUNZA SUGAR 301</t>
  </si>
  <si>
    <t>TUNZA SUGAR 301 (S)</t>
  </si>
  <si>
    <t>TUNZA SUGAR 51/51</t>
  </si>
  <si>
    <t>TUNZA SUGAR 51/51 (S)</t>
  </si>
  <si>
    <t>UREA (S) (Impact)</t>
  </si>
  <si>
    <t>UREA GRANULAR (Impact)</t>
  </si>
  <si>
    <t>WHITSUNDAY RATOONER (Impact)</t>
  </si>
  <si>
    <t>LF300</t>
  </si>
  <si>
    <t>LF301</t>
  </si>
  <si>
    <t>LF302</t>
  </si>
  <si>
    <t>LF303</t>
  </si>
  <si>
    <t>LF304</t>
  </si>
  <si>
    <t>LF305</t>
  </si>
  <si>
    <t>LF306</t>
  </si>
  <si>
    <t>LF307</t>
  </si>
  <si>
    <t>LF308</t>
  </si>
  <si>
    <t>LF309</t>
  </si>
  <si>
    <t>LF400</t>
  </si>
  <si>
    <t>LF401</t>
  </si>
  <si>
    <t>LF402</t>
  </si>
  <si>
    <t>LF403</t>
  </si>
  <si>
    <t>LF404</t>
  </si>
  <si>
    <t>STOLLER CLEAR START 15KZ+N</t>
  </si>
  <si>
    <t>STOLLER CLEAR START 22KZ</t>
  </si>
  <si>
    <t>GF S Dress 1</t>
  </si>
  <si>
    <t>GF S Dress 2</t>
  </si>
  <si>
    <t>GF S Dress 3</t>
  </si>
  <si>
    <t>GF S Dress 4</t>
  </si>
  <si>
    <t>$/tonne</t>
  </si>
  <si>
    <t>Fert Calculator</t>
  </si>
  <si>
    <t>Worksheet where you choose your products/ amount  of fertiliser to ensure your NPKS requirements are delivered for the crop</t>
  </si>
  <si>
    <t>Products</t>
  </si>
  <si>
    <t>Has a complete updated list of granular/ liquid fertiliser products. If you have a Custom Blend made up add the %NPKS at the bottom of the list</t>
  </si>
  <si>
    <t>If you want to shop around - get a quote from your supplier, add $/tonne in column G. The Fert Calculator will then calculate the $/ha of selected products</t>
  </si>
  <si>
    <t>Customise the list to your needs - delete products your not likely to use</t>
  </si>
  <si>
    <t>Plant Cane</t>
  </si>
  <si>
    <t>Mill by-products - if you have had mill mud/ ash add in tonnes supplied on the paddock. Greater than 100 tonnes/ha mill mud must be accounted for (as of June 2019)</t>
  </si>
  <si>
    <t>Options are provide for Mud &amp; Mud/Ash Mixes - 1st, 2nd &amp; 3rd year -this provides an estimate of nutrients from the product for the 1st, 2nd &amp; 3rd year after application</t>
  </si>
  <si>
    <t>Legume fallow - make an estimate of how much dry matter was in the paddock (tonnes/ha)</t>
  </si>
  <si>
    <t>(i.e. poor crop around 0.5- 1 tonne/ha, good crop up to 6-8 tonne/ha)</t>
  </si>
  <si>
    <t>Options in the 'Products' provide for harvested/ green manure for soybean, lab-lab &amp; cowpea</t>
  </si>
  <si>
    <t>Add in this information to determine how much N was supplied by the legume crop &amp; reduce your fertiliser bill</t>
  </si>
  <si>
    <t>Other Notes</t>
  </si>
  <si>
    <t>Select your Product (column B)</t>
  </si>
  <si>
    <t>Granular - You can use either kg/ha (Column C) or bags/acre (Column E) - note to convert bags/acre to kg/ha multiply by 123.5</t>
  </si>
  <si>
    <t>Liquids (ie Flowfos/ liquid planters use kg/ha)</t>
  </si>
  <si>
    <t>Dunder Products - use m3/Ha</t>
  </si>
  <si>
    <t>LF PLANT STARTER 21</t>
  </si>
  <si>
    <t>GF Planter 2 + Zn</t>
  </si>
  <si>
    <t>GF Planter 3 + Zn</t>
  </si>
  <si>
    <t>GF Planter 5 + Zn</t>
  </si>
  <si>
    <t>GF S Dress DAP</t>
  </si>
  <si>
    <t>GF Devereaux Ratooner</t>
  </si>
  <si>
    <t>GF Finch Hatton Ratooner</t>
  </si>
  <si>
    <t>GF Gargett Ratooner</t>
  </si>
  <si>
    <t>GF Marian Ratooner</t>
  </si>
  <si>
    <t>GF Oakenden Ratooner</t>
  </si>
  <si>
    <t>GF Ratooner 5</t>
  </si>
  <si>
    <t>GF Septimus Ratooner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</si>
</sst>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34">
    <font>
      <sz val="11"/>
      <color theme="1"/>
      <name val="Calibri"/>
      <family val="2"/>
      <scheme val="minor"/>
    </font>
    <font>
      <sz val="16"/>
      <name val="Arial"/>
      <family val="2"/>
    </font>
    <font>
      <sz val="18"/>
      <name val="Arial"/>
      <family val="2"/>
    </font>
    <font>
      <b/>
      <sz val="12"/>
      <name val="Arial"/>
      <family val="2"/>
    </font>
    <font>
      <sz val="12"/>
      <name val="Arial"/>
      <family val="2"/>
    </font>
    <font>
      <b/>
      <sz val="20"/>
      <name val="Arial"/>
      <family val="2"/>
    </font>
    <font>
      <sz val="11"/>
      <color theme="1"/>
      <name val="Calibri"/>
      <family val="2"/>
    </font>
    <font>
      <sz val="14"/>
      <name val="Arial"/>
      <family val="2"/>
    </font>
    <font>
      <sz val="10"/>
      <name val="Arial"/>
      <family val="2"/>
    </font>
    <font>
      <sz val="22"/>
      <name val="Arial"/>
      <family val="2"/>
    </font>
    <font>
      <sz val="11"/>
      <name val="Arial"/>
      <family val="2"/>
    </font>
    <font>
      <b/>
      <i/>
      <u/>
      <sz val="20"/>
      <name val="Arial"/>
      <family val="2"/>
    </font>
    <font>
      <b/>
      <sz val="10"/>
      <name val="Arial"/>
      <family val="2"/>
    </font>
    <font>
      <b/>
      <vertAlign val="superscript"/>
      <sz val="10"/>
      <name val="Arial"/>
      <family val="2"/>
    </font>
    <font>
      <sz val="10"/>
      <name val="Arial"/>
      <family val="2"/>
    </font>
    <font>
      <sz val="11"/>
      <color indexed="8"/>
      <name val="Calibri"/>
      <family val="2"/>
    </font>
    <font>
      <b/>
      <i/>
      <sz val="10"/>
      <name val="Arial"/>
      <family val="2"/>
    </font>
    <font>
      <b/>
      <sz val="12"/>
      <color indexed="8"/>
      <name val="Arial"/>
      <family val="2"/>
    </font>
    <font>
      <b/>
      <i/>
      <sz val="11"/>
      <color indexed="8"/>
      <name val="Calibri"/>
      <family val="2"/>
    </font>
    <font>
      <b/>
      <sz val="9"/>
      <name val="Arial"/>
      <family val="2"/>
    </font>
    <font>
      <sz val="9"/>
      <name val="Arial"/>
      <family val="2"/>
    </font>
    <font>
      <sz val="8"/>
      <name val="Arial"/>
      <family val="2"/>
    </font>
    <font>
      <sz val="9"/>
      <color rgb="FF333333"/>
      <name val="Arial"/>
      <family val="2"/>
    </font>
    <font>
      <sz val="10"/>
      <color rgb="FF333333"/>
      <name val="Arial Unicode MS"/>
      <family val="2"/>
    </font>
    <font>
      <vertAlign val="superscript"/>
      <sz val="10"/>
      <name val="Arial"/>
      <family val="2"/>
    </font>
    <font>
      <sz val="10"/>
      <color indexed="12"/>
      <name val="Arial"/>
      <family val="2"/>
    </font>
    <font>
      <b/>
      <i/>
      <sz val="20"/>
      <name val="Arial"/>
      <family val="2"/>
    </font>
    <font>
      <sz val="10"/>
      <name val="MS Sans Serif"/>
    </font>
    <font>
      <b/>
      <i/>
      <sz val="14"/>
      <name val="Arial"/>
      <family val="2"/>
    </font>
    <font>
      <b/>
      <i/>
      <sz val="16"/>
      <name val="Arial"/>
      <family val="2"/>
    </font>
    <font>
      <sz val="13"/>
      <name val="Arial"/>
      <family val="2"/>
    </font>
    <font>
      <b/>
      <i/>
      <u/>
      <sz val="16"/>
      <name val="Arial"/>
      <family val="2"/>
    </font>
    <font>
      <b/>
      <sz val="11"/>
      <name val="Arial"/>
      <family val="2"/>
    </font>
    <font>
      <b/>
      <u/>
      <sz val="11"/>
      <color theme="1"/>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99"/>
        <bgColor indexed="64"/>
      </patternFill>
    </fill>
    <fill>
      <patternFill patternType="solid">
        <fgColor indexed="11"/>
        <bgColor indexed="64"/>
      </patternFill>
    </fill>
    <fill>
      <patternFill patternType="solid">
        <fgColor rgb="FF00B050"/>
        <bgColor indexed="64"/>
      </patternFill>
    </fill>
    <fill>
      <patternFill patternType="solid">
        <fgColor indexed="42"/>
        <bgColor indexed="64"/>
      </patternFill>
    </fill>
    <fill>
      <patternFill patternType="solid">
        <fgColor theme="6" tint="0.39997558519241921"/>
        <bgColor indexed="64"/>
      </patternFill>
    </fill>
    <fill>
      <patternFill patternType="solid">
        <fgColor indexed="43"/>
        <bgColor indexed="64"/>
      </patternFill>
    </fill>
    <fill>
      <patternFill patternType="solid">
        <fgColor indexed="11"/>
      </patternFill>
    </fill>
    <fill>
      <patternFill patternType="solid">
        <fgColor indexed="27"/>
      </patternFill>
    </fill>
    <fill>
      <patternFill patternType="solid">
        <fgColor rgb="FFA6ED33"/>
        <bgColor indexed="64"/>
      </patternFill>
    </fill>
    <fill>
      <patternFill patternType="solid">
        <fgColor rgb="FF93C43C"/>
        <bgColor indexed="64"/>
      </patternFill>
    </fill>
    <fill>
      <patternFill patternType="solid">
        <fgColor rgb="FFB9FDBB"/>
        <bgColor indexed="64"/>
      </patternFill>
    </fill>
    <fill>
      <patternFill patternType="solid">
        <fgColor rgb="FFCCE9AD"/>
        <bgColor indexed="64"/>
      </patternFill>
    </fill>
    <fill>
      <patternFill patternType="solid">
        <fgColor rgb="FFEBF6F9"/>
        <bgColor indexed="64"/>
      </patternFill>
    </fill>
    <fill>
      <patternFill patternType="solid">
        <fgColor rgb="FFD7AA6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6" fillId="0" borderId="0"/>
    <xf numFmtId="0" fontId="8" fillId="0" borderId="0"/>
    <xf numFmtId="0" fontId="15" fillId="11" borderId="0" applyNumberFormat="0" applyBorder="0" applyAlignment="0" applyProtection="0"/>
    <xf numFmtId="0" fontId="15" fillId="12" borderId="0" applyNumberFormat="0" applyBorder="0" applyAlignment="0" applyProtection="0"/>
    <xf numFmtId="0" fontId="14" fillId="0" borderId="0"/>
    <xf numFmtId="9" fontId="14" fillId="0" borderId="0" applyFont="0" applyFill="0" applyBorder="0" applyAlignment="0" applyProtection="0"/>
    <xf numFmtId="44" fontId="14" fillId="0" borderId="0" applyFont="0" applyFill="0" applyBorder="0" applyAlignment="0" applyProtection="0"/>
    <xf numFmtId="0" fontId="8" fillId="0" borderId="0"/>
  </cellStyleXfs>
  <cellXfs count="302">
    <xf numFmtId="0" fontId="0" fillId="0" borderId="0" xfId="0"/>
    <xf numFmtId="0" fontId="8" fillId="0" borderId="0" xfId="2"/>
    <xf numFmtId="0" fontId="9" fillId="0" borderId="0" xfId="2" applyFont="1" applyBorder="1"/>
    <xf numFmtId="0" fontId="9" fillId="0" borderId="0" xfId="2" applyFont="1"/>
    <xf numFmtId="0" fontId="10" fillId="0" borderId="31" xfId="2" applyFont="1" applyBorder="1" applyAlignment="1">
      <alignment horizontal="center" vertical="center"/>
    </xf>
    <xf numFmtId="0" fontId="1" fillId="0" borderId="0" xfId="2" applyFont="1" applyAlignment="1">
      <alignment horizontal="center" wrapText="1"/>
    </xf>
    <xf numFmtId="0" fontId="11" fillId="0" borderId="0" xfId="2" applyFont="1" applyAlignment="1">
      <alignment vertical="top"/>
    </xf>
    <xf numFmtId="0" fontId="11" fillId="0" borderId="0" xfId="2" applyFont="1" applyBorder="1" applyAlignment="1">
      <alignment vertical="top"/>
    </xf>
    <xf numFmtId="0" fontId="8" fillId="0" borderId="0" xfId="2" applyBorder="1"/>
    <xf numFmtId="49" fontId="1" fillId="0" borderId="0" xfId="2" applyNumberFormat="1" applyFont="1" applyBorder="1" applyAlignment="1">
      <alignment horizontal="center" vertical="top"/>
    </xf>
    <xf numFmtId="0" fontId="12" fillId="6" borderId="2" xfId="2" applyFont="1" applyFill="1" applyBorder="1"/>
    <xf numFmtId="0" fontId="8" fillId="6" borderId="2" xfId="2" applyFill="1" applyBorder="1"/>
    <xf numFmtId="0" fontId="8" fillId="6" borderId="3" xfId="2" applyFill="1" applyBorder="1"/>
    <xf numFmtId="0" fontId="8" fillId="6" borderId="31" xfId="2" applyFill="1" applyBorder="1"/>
    <xf numFmtId="0" fontId="8" fillId="6" borderId="17" xfId="2" applyFill="1" applyBorder="1"/>
    <xf numFmtId="0" fontId="8" fillId="6" borderId="18" xfId="2" applyFill="1" applyBorder="1"/>
    <xf numFmtId="0" fontId="12" fillId="7" borderId="2" xfId="2" applyFont="1" applyFill="1" applyBorder="1"/>
    <xf numFmtId="0" fontId="8" fillId="7" borderId="2" xfId="2" applyFill="1" applyBorder="1"/>
    <xf numFmtId="0" fontId="8" fillId="7" borderId="3" xfId="2" applyFill="1" applyBorder="1"/>
    <xf numFmtId="0" fontId="8" fillId="7" borderId="4" xfId="2" applyFill="1" applyBorder="1"/>
    <xf numFmtId="0" fontId="8" fillId="7" borderId="0" xfId="2" applyFill="1" applyBorder="1"/>
    <xf numFmtId="0" fontId="8" fillId="7" borderId="9" xfId="2" applyFill="1" applyBorder="1"/>
    <xf numFmtId="0" fontId="8" fillId="8" borderId="5" xfId="2" applyFill="1" applyBorder="1"/>
    <xf numFmtId="0" fontId="12" fillId="8" borderId="18" xfId="2" applyFont="1" applyFill="1" applyBorder="1"/>
    <xf numFmtId="0" fontId="12" fillId="8" borderId="5" xfId="2" applyFont="1" applyFill="1" applyBorder="1"/>
    <xf numFmtId="0" fontId="12" fillId="8" borderId="14" xfId="2" applyFont="1" applyFill="1" applyBorder="1"/>
    <xf numFmtId="0" fontId="12" fillId="8" borderId="0" xfId="2" applyFont="1" applyFill="1" applyBorder="1"/>
    <xf numFmtId="0" fontId="12" fillId="8" borderId="31" xfId="2" applyFont="1" applyFill="1" applyBorder="1" applyAlignment="1">
      <alignment horizontal="center"/>
    </xf>
    <xf numFmtId="0" fontId="12" fillId="8" borderId="2" xfId="2" applyFont="1" applyFill="1" applyBorder="1" applyAlignment="1">
      <alignment horizontal="center"/>
    </xf>
    <xf numFmtId="0" fontId="12" fillId="8" borderId="3" xfId="2" applyFont="1" applyFill="1" applyBorder="1" applyAlignment="1">
      <alignment horizontal="center"/>
    </xf>
    <xf numFmtId="0" fontId="12" fillId="8" borderId="4" xfId="2" applyFont="1" applyFill="1" applyBorder="1" applyAlignment="1">
      <alignment horizontal="center"/>
    </xf>
    <xf numFmtId="0" fontId="12" fillId="9" borderId="4" xfId="2" applyFont="1" applyFill="1" applyBorder="1" applyAlignment="1">
      <alignment horizontal="center"/>
    </xf>
    <xf numFmtId="0" fontId="12" fillId="9" borderId="15" xfId="2" applyFont="1" applyFill="1" applyBorder="1" applyAlignment="1">
      <alignment horizontal="center"/>
    </xf>
    <xf numFmtId="0" fontId="14" fillId="10" borderId="10" xfId="2" applyFont="1" applyFill="1" applyBorder="1"/>
    <xf numFmtId="0" fontId="8" fillId="10" borderId="30" xfId="2" applyFill="1" applyBorder="1" applyAlignment="1">
      <alignment horizontal="center"/>
    </xf>
    <xf numFmtId="0" fontId="8" fillId="8" borderId="6" xfId="2" applyFill="1" applyBorder="1"/>
    <xf numFmtId="0" fontId="8" fillId="10" borderId="6" xfId="2" applyFill="1" applyBorder="1" applyAlignment="1">
      <alignment horizontal="center"/>
    </xf>
    <xf numFmtId="0" fontId="8" fillId="8" borderId="10" xfId="2" applyFill="1" applyBorder="1" applyAlignment="1">
      <alignment horizontal="center"/>
    </xf>
    <xf numFmtId="0" fontId="8" fillId="8" borderId="6" xfId="2" applyFill="1" applyBorder="1" applyAlignment="1">
      <alignment horizontal="center"/>
    </xf>
    <xf numFmtId="0" fontId="8" fillId="8" borderId="13" xfId="2" applyFill="1" applyBorder="1" applyAlignment="1">
      <alignment horizontal="center"/>
    </xf>
    <xf numFmtId="164" fontId="8" fillId="8" borderId="10" xfId="2" applyNumberFormat="1" applyFill="1" applyBorder="1" applyAlignment="1">
      <alignment horizontal="center"/>
    </xf>
    <xf numFmtId="164" fontId="8" fillId="8" borderId="30" xfId="2" applyNumberFormat="1" applyFill="1" applyBorder="1" applyAlignment="1">
      <alignment horizontal="center"/>
    </xf>
    <xf numFmtId="165" fontId="8" fillId="9" borderId="13" xfId="2" applyNumberFormat="1" applyFill="1" applyBorder="1" applyAlignment="1">
      <alignment horizontal="center"/>
    </xf>
    <xf numFmtId="165" fontId="8" fillId="9" borderId="30" xfId="2" applyNumberFormat="1" applyFill="1" applyBorder="1" applyAlignment="1">
      <alignment horizontal="center"/>
    </xf>
    <xf numFmtId="0" fontId="8" fillId="6" borderId="4" xfId="2" applyFill="1" applyBorder="1"/>
    <xf numFmtId="0" fontId="12" fillId="8" borderId="14" xfId="2" applyFont="1" applyFill="1" applyBorder="1" applyAlignment="1">
      <alignment horizontal="center"/>
    </xf>
    <xf numFmtId="0" fontId="12" fillId="8" borderId="5" xfId="2" applyFont="1" applyFill="1" applyBorder="1" applyAlignment="1">
      <alignment horizontal="center"/>
    </xf>
    <xf numFmtId="0" fontId="12" fillId="8" borderId="0" xfId="2" applyFont="1" applyFill="1" applyBorder="1" applyAlignment="1">
      <alignment horizontal="center"/>
    </xf>
    <xf numFmtId="0" fontId="12" fillId="8" borderId="9" xfId="2" applyFont="1" applyFill="1" applyBorder="1" applyAlignment="1">
      <alignment horizontal="center"/>
    </xf>
    <xf numFmtId="0" fontId="8" fillId="10" borderId="13" xfId="2" applyFill="1" applyBorder="1" applyAlignment="1">
      <alignment horizontal="center"/>
    </xf>
    <xf numFmtId="164" fontId="8" fillId="8" borderId="6" xfId="2" applyNumberFormat="1" applyFill="1" applyBorder="1" applyAlignment="1">
      <alignment horizontal="center"/>
    </xf>
    <xf numFmtId="164" fontId="8" fillId="8" borderId="13" xfId="2" applyNumberFormat="1" applyFill="1" applyBorder="1" applyAlignment="1">
      <alignment horizontal="center"/>
    </xf>
    <xf numFmtId="0" fontId="8" fillId="6" borderId="37" xfId="2" applyFill="1" applyBorder="1"/>
    <xf numFmtId="0" fontId="12" fillId="8" borderId="2" xfId="2" applyFont="1" applyFill="1" applyBorder="1" applyAlignment="1">
      <alignment horizontal="right"/>
    </xf>
    <xf numFmtId="0" fontId="12" fillId="8" borderId="3" xfId="2" applyFont="1" applyFill="1" applyBorder="1" applyAlignment="1">
      <alignment horizontal="right"/>
    </xf>
    <xf numFmtId="0" fontId="12" fillId="8" borderId="4" xfId="2" applyFont="1" applyFill="1" applyBorder="1" applyAlignment="1">
      <alignment horizontal="right"/>
    </xf>
    <xf numFmtId="0" fontId="8" fillId="8" borderId="10" xfId="2" applyFill="1" applyBorder="1" applyAlignment="1">
      <alignment horizontal="right"/>
    </xf>
    <xf numFmtId="0" fontId="8" fillId="8" borderId="6" xfId="2" applyFill="1" applyBorder="1" applyAlignment="1">
      <alignment horizontal="right"/>
    </xf>
    <xf numFmtId="0" fontId="8" fillId="8" borderId="13" xfId="2" applyFill="1" applyBorder="1" applyAlignment="1">
      <alignment horizontal="right"/>
    </xf>
    <xf numFmtId="0" fontId="8" fillId="6" borderId="34" xfId="2" applyFill="1" applyBorder="1"/>
    <xf numFmtId="0" fontId="12" fillId="9" borderId="14" xfId="2" applyFont="1" applyFill="1" applyBorder="1" applyAlignment="1">
      <alignment horizontal="left"/>
    </xf>
    <xf numFmtId="0" fontId="12" fillId="0" borderId="0" xfId="2" applyFont="1" applyFill="1" applyBorder="1" applyAlignment="1">
      <alignment horizontal="center"/>
    </xf>
    <xf numFmtId="0" fontId="8" fillId="0" borderId="0" xfId="2" applyFill="1" applyBorder="1"/>
    <xf numFmtId="0" fontId="12" fillId="6" borderId="3" xfId="2" applyFont="1" applyFill="1" applyBorder="1"/>
    <xf numFmtId="0" fontId="12" fillId="6" borderId="34" xfId="2" applyFont="1" applyFill="1" applyBorder="1"/>
    <xf numFmtId="0" fontId="12" fillId="7" borderId="3" xfId="2" applyFont="1" applyFill="1" applyBorder="1"/>
    <xf numFmtId="0" fontId="12" fillId="7" borderId="4" xfId="2" applyFont="1" applyFill="1" applyBorder="1"/>
    <xf numFmtId="0" fontId="15" fillId="0" borderId="0" xfId="3" applyFill="1" applyBorder="1" applyAlignment="1">
      <alignment horizontal="center"/>
    </xf>
    <xf numFmtId="0" fontId="12" fillId="6" borderId="14" xfId="2" applyFont="1" applyFill="1" applyBorder="1" applyAlignment="1">
      <alignment horizontal="center" vertical="center"/>
    </xf>
    <xf numFmtId="0" fontId="12" fillId="6" borderId="25" xfId="2" applyFont="1" applyFill="1" applyBorder="1" applyAlignment="1">
      <alignment horizontal="center" vertical="center"/>
    </xf>
    <xf numFmtId="0" fontId="12" fillId="7" borderId="14" xfId="2" applyFont="1" applyFill="1" applyBorder="1" applyAlignment="1">
      <alignment horizontal="center" vertical="center"/>
    </xf>
    <xf numFmtId="0" fontId="16" fillId="0" borderId="0" xfId="2" applyFont="1" applyFill="1" applyBorder="1"/>
    <xf numFmtId="164" fontId="12" fillId="8" borderId="30" xfId="2" applyNumberFormat="1" applyFont="1" applyFill="1" applyBorder="1" applyAlignment="1">
      <alignment horizontal="center"/>
    </xf>
    <xf numFmtId="164" fontId="12" fillId="8" borderId="38" xfId="2" applyNumberFormat="1" applyFont="1" applyFill="1" applyBorder="1" applyAlignment="1">
      <alignment horizontal="center"/>
    </xf>
    <xf numFmtId="0" fontId="12" fillId="0" borderId="0" xfId="2" applyFont="1" applyFill="1" applyBorder="1"/>
    <xf numFmtId="165" fontId="18" fillId="0" borderId="0" xfId="4" applyNumberFormat="1" applyFont="1" applyFill="1" applyBorder="1"/>
    <xf numFmtId="0" fontId="18" fillId="0" borderId="0" xfId="4" applyFont="1" applyFill="1" applyBorder="1"/>
    <xf numFmtId="0" fontId="19" fillId="8" borderId="18" xfId="2" applyFont="1" applyFill="1" applyBorder="1" applyAlignment="1">
      <alignment horizontal="center" wrapText="1"/>
    </xf>
    <xf numFmtId="0" fontId="12" fillId="8" borderId="34" xfId="2" applyFont="1" applyFill="1" applyBorder="1" applyAlignment="1">
      <alignment horizontal="center"/>
    </xf>
    <xf numFmtId="164" fontId="8" fillId="8" borderId="36" xfId="2" applyNumberFormat="1" applyFill="1" applyBorder="1" applyAlignment="1">
      <alignment horizontal="center"/>
    </xf>
    <xf numFmtId="0" fontId="15" fillId="0" borderId="0" xfId="3" applyFill="1" applyBorder="1"/>
    <xf numFmtId="0" fontId="8" fillId="0" borderId="0" xfId="2" applyFill="1" applyBorder="1" applyAlignment="1">
      <alignment horizontal="center"/>
    </xf>
    <xf numFmtId="0" fontId="12" fillId="8" borderId="35" xfId="2" applyFont="1" applyFill="1" applyBorder="1" applyAlignment="1">
      <alignment horizontal="center"/>
    </xf>
    <xf numFmtId="0" fontId="12" fillId="13" borderId="2" xfId="2" applyFont="1" applyFill="1" applyBorder="1"/>
    <xf numFmtId="0" fontId="8" fillId="13" borderId="2" xfId="2" applyFill="1" applyBorder="1"/>
    <xf numFmtId="0" fontId="8" fillId="13" borderId="3" xfId="2" applyFill="1" applyBorder="1"/>
    <xf numFmtId="0" fontId="8" fillId="13" borderId="31" xfId="2" applyFill="1" applyBorder="1"/>
    <xf numFmtId="0" fontId="8" fillId="13" borderId="17" xfId="2" applyFill="1" applyBorder="1"/>
    <xf numFmtId="0" fontId="8" fillId="13" borderId="18" xfId="2" applyFill="1" applyBorder="1"/>
    <xf numFmtId="0" fontId="12" fillId="14" borderId="2" xfId="2" applyFont="1" applyFill="1" applyBorder="1"/>
    <xf numFmtId="0" fontId="8" fillId="14" borderId="2" xfId="2" applyFill="1" applyBorder="1"/>
    <xf numFmtId="0" fontId="8" fillId="14" borderId="3" xfId="2" applyFill="1" applyBorder="1"/>
    <xf numFmtId="0" fontId="8" fillId="14" borderId="4" xfId="2" applyFill="1" applyBorder="1"/>
    <xf numFmtId="0" fontId="8" fillId="13" borderId="4" xfId="2" applyFill="1" applyBorder="1"/>
    <xf numFmtId="0" fontId="8" fillId="13" borderId="37" xfId="2" applyFill="1" applyBorder="1"/>
    <xf numFmtId="0" fontId="8" fillId="13" borderId="34" xfId="2" applyFill="1" applyBorder="1"/>
    <xf numFmtId="0" fontId="12" fillId="13" borderId="3" xfId="2" applyFont="1" applyFill="1" applyBorder="1"/>
    <xf numFmtId="0" fontId="12" fillId="13" borderId="34" xfId="2" applyFont="1" applyFill="1" applyBorder="1"/>
    <xf numFmtId="0" fontId="12" fillId="14" borderId="3" xfId="2" applyFont="1" applyFill="1" applyBorder="1"/>
    <xf numFmtId="0" fontId="12" fillId="14" borderId="4" xfId="2" applyFont="1" applyFill="1" applyBorder="1"/>
    <xf numFmtId="0" fontId="12" fillId="13" borderId="14" xfId="2" applyFont="1" applyFill="1" applyBorder="1" applyAlignment="1">
      <alignment horizontal="center" vertical="center"/>
    </xf>
    <xf numFmtId="0" fontId="12" fillId="13" borderId="25" xfId="2" applyFont="1" applyFill="1" applyBorder="1" applyAlignment="1">
      <alignment horizontal="center" vertical="center"/>
    </xf>
    <xf numFmtId="0" fontId="12" fillId="14" borderId="14" xfId="2" applyFont="1" applyFill="1" applyBorder="1" applyAlignment="1">
      <alignment horizontal="center" vertical="center"/>
    </xf>
    <xf numFmtId="0" fontId="14" fillId="5" borderId="10" xfId="2" applyFont="1" applyFill="1" applyBorder="1"/>
    <xf numFmtId="165" fontId="12" fillId="9" borderId="30" xfId="2" applyNumberFormat="1" applyFont="1" applyFill="1" applyBorder="1" applyAlignment="1">
      <alignment horizontal="center"/>
    </xf>
    <xf numFmtId="0" fontId="3" fillId="5" borderId="31" xfId="2" applyFont="1" applyFill="1" applyBorder="1" applyAlignment="1">
      <alignment horizontal="center"/>
    </xf>
    <xf numFmtId="0" fontId="3" fillId="5" borderId="17" xfId="2" applyFont="1" applyFill="1" applyBorder="1" applyAlignment="1">
      <alignment horizontal="center"/>
    </xf>
    <xf numFmtId="0" fontId="3" fillId="5" borderId="18" xfId="2" applyFont="1" applyFill="1" applyBorder="1" applyAlignment="1">
      <alignment horizontal="center"/>
    </xf>
    <xf numFmtId="0" fontId="4" fillId="0" borderId="3" xfId="2" applyFont="1" applyBorder="1"/>
    <xf numFmtId="0" fontId="3" fillId="8" borderId="31" xfId="2" applyFont="1" applyFill="1" applyBorder="1" applyAlignment="1">
      <alignment horizontal="center"/>
    </xf>
    <xf numFmtId="0" fontId="3" fillId="8" borderId="17" xfId="2" applyFont="1" applyFill="1" applyBorder="1" applyAlignment="1">
      <alignment horizontal="center"/>
    </xf>
    <xf numFmtId="0" fontId="3" fillId="8" borderId="18" xfId="2" applyFont="1" applyFill="1" applyBorder="1" applyAlignment="1">
      <alignment horizontal="center"/>
    </xf>
    <xf numFmtId="0" fontId="3" fillId="0" borderId="3" xfId="2" applyFont="1" applyBorder="1"/>
    <xf numFmtId="0" fontId="3" fillId="8" borderId="14" xfId="2" applyFont="1" applyFill="1" applyBorder="1" applyAlignment="1">
      <alignment horizontal="center"/>
    </xf>
    <xf numFmtId="0" fontId="8" fillId="5" borderId="25" xfId="2" applyFill="1" applyBorder="1"/>
    <xf numFmtId="0" fontId="8" fillId="5" borderId="26" xfId="2" applyFill="1" applyBorder="1"/>
    <xf numFmtId="0" fontId="8" fillId="0" borderId="17" xfId="2" applyBorder="1"/>
    <xf numFmtId="0" fontId="8" fillId="15" borderId="27" xfId="2" applyFill="1" applyBorder="1"/>
    <xf numFmtId="0" fontId="8" fillId="15" borderId="25" xfId="2" applyFill="1" applyBorder="1"/>
    <xf numFmtId="0" fontId="8" fillId="15" borderId="26" xfId="2" applyFill="1" applyBorder="1"/>
    <xf numFmtId="0" fontId="2" fillId="0" borderId="0" xfId="2" applyFont="1" applyAlignment="1">
      <alignment horizontal="right"/>
    </xf>
    <xf numFmtId="0" fontId="8" fillId="5" borderId="38" xfId="2" applyFill="1" applyBorder="1"/>
    <xf numFmtId="0" fontId="8" fillId="5" borderId="40" xfId="2" applyFill="1" applyBorder="1"/>
    <xf numFmtId="0" fontId="8" fillId="15" borderId="38" xfId="2" applyFill="1" applyBorder="1"/>
    <xf numFmtId="0" fontId="8" fillId="15" borderId="40" xfId="2" applyFill="1" applyBorder="1"/>
    <xf numFmtId="0" fontId="8" fillId="15" borderId="41" xfId="2" applyFill="1" applyBorder="1"/>
    <xf numFmtId="0" fontId="8" fillId="0" borderId="6" xfId="2" applyBorder="1"/>
    <xf numFmtId="0" fontId="8" fillId="5" borderId="32" xfId="2" applyFill="1" applyBorder="1"/>
    <xf numFmtId="0" fontId="8" fillId="5" borderId="33" xfId="2" applyFill="1" applyBorder="1"/>
    <xf numFmtId="0" fontId="8" fillId="15" borderId="32" xfId="2" applyFill="1" applyBorder="1"/>
    <xf numFmtId="0" fontId="8" fillId="15" borderId="33" xfId="2" applyFill="1" applyBorder="1"/>
    <xf numFmtId="0" fontId="8" fillId="15" borderId="42" xfId="2" applyFill="1" applyBorder="1"/>
    <xf numFmtId="0" fontId="8" fillId="0" borderId="3" xfId="2" applyBorder="1"/>
    <xf numFmtId="0" fontId="21" fillId="2" borderId="15" xfId="2" applyFont="1" applyFill="1" applyBorder="1"/>
    <xf numFmtId="0" fontId="14" fillId="0" borderId="15" xfId="2" applyFont="1" applyBorder="1"/>
    <xf numFmtId="0" fontId="21" fillId="0" borderId="21" xfId="2" applyFont="1" applyBorder="1"/>
    <xf numFmtId="0" fontId="8" fillId="0" borderId="19" xfId="2" applyBorder="1" applyAlignment="1">
      <alignment horizontal="center"/>
    </xf>
    <xf numFmtId="0" fontId="8" fillId="0" borderId="0" xfId="2" applyBorder="1" applyAlignment="1">
      <alignment horizontal="center"/>
    </xf>
    <xf numFmtId="0" fontId="8" fillId="0" borderId="0" xfId="2" applyAlignment="1">
      <alignment horizontal="center"/>
    </xf>
    <xf numFmtId="0" fontId="22" fillId="0" borderId="0" xfId="2" applyFont="1" applyAlignment="1">
      <alignment vertical="center"/>
    </xf>
    <xf numFmtId="0" fontId="8" fillId="0" borderId="0" xfId="2" applyAlignment="1">
      <alignment vertical="center"/>
    </xf>
    <xf numFmtId="0" fontId="21" fillId="2" borderId="21" xfId="2" applyFont="1" applyFill="1" applyBorder="1"/>
    <xf numFmtId="0" fontId="8" fillId="0" borderId="21" xfId="2" applyBorder="1" applyAlignment="1">
      <alignment horizontal="center"/>
    </xf>
    <xf numFmtId="0" fontId="23" fillId="0" borderId="0" xfId="2" applyFont="1" applyAlignment="1">
      <alignment vertical="center"/>
    </xf>
    <xf numFmtId="0" fontId="8" fillId="3" borderId="21" xfId="2" applyFill="1" applyBorder="1" applyAlignment="1">
      <alignment horizontal="center"/>
    </xf>
    <xf numFmtId="0" fontId="8" fillId="3" borderId="9" xfId="2" applyFill="1" applyBorder="1"/>
    <xf numFmtId="0" fontId="21" fillId="0" borderId="30" xfId="2" applyFont="1" applyBorder="1"/>
    <xf numFmtId="0" fontId="8" fillId="0" borderId="20" xfId="2" applyBorder="1" applyAlignment="1">
      <alignment horizontal="center"/>
    </xf>
    <xf numFmtId="0" fontId="8" fillId="3" borderId="13" xfId="2" applyFill="1" applyBorder="1"/>
    <xf numFmtId="0" fontId="21" fillId="0" borderId="0" xfId="2" applyFont="1"/>
    <xf numFmtId="0" fontId="14" fillId="0" borderId="0" xfId="2" applyFont="1"/>
    <xf numFmtId="0" fontId="14" fillId="0" borderId="0" xfId="2" applyFont="1" applyFill="1" applyBorder="1"/>
    <xf numFmtId="0" fontId="14" fillId="19" borderId="0" xfId="2" applyFont="1" applyFill="1" applyBorder="1" applyAlignment="1">
      <alignment horizontal="center"/>
    </xf>
    <xf numFmtId="0" fontId="8" fillId="19" borderId="0" xfId="2" applyFill="1" applyBorder="1" applyAlignment="1">
      <alignment horizontal="center"/>
    </xf>
    <xf numFmtId="0" fontId="8" fillId="19" borderId="0" xfId="2" applyFill="1" applyBorder="1"/>
    <xf numFmtId="0" fontId="14" fillId="19" borderId="0" xfId="2" applyFont="1" applyFill="1" applyBorder="1"/>
    <xf numFmtId="0" fontId="23" fillId="0" borderId="0" xfId="2" applyFont="1" applyFill="1" applyAlignment="1">
      <alignment vertical="center"/>
    </xf>
    <xf numFmtId="0" fontId="14" fillId="20" borderId="0" xfId="2" applyFont="1" applyFill="1" applyBorder="1" applyAlignment="1">
      <alignment horizontal="center"/>
    </xf>
    <xf numFmtId="0" fontId="8" fillId="20" borderId="0" xfId="2" applyFill="1" applyBorder="1" applyAlignment="1">
      <alignment horizontal="center"/>
    </xf>
    <xf numFmtId="0" fontId="8" fillId="20" borderId="0" xfId="2" applyFill="1" applyBorder="1"/>
    <xf numFmtId="0" fontId="14" fillId="20" borderId="0" xfId="2" applyFont="1" applyFill="1" applyBorder="1"/>
    <xf numFmtId="0" fontId="8" fillId="0" borderId="0" xfId="2" applyFill="1"/>
    <xf numFmtId="0" fontId="8" fillId="4" borderId="0" xfId="2" applyFill="1" applyBorder="1" applyAlignment="1">
      <alignment horizontal="center"/>
    </xf>
    <xf numFmtId="0" fontId="8" fillId="21" borderId="0" xfId="2" applyFill="1" applyBorder="1" applyAlignment="1">
      <alignment horizontal="center"/>
    </xf>
    <xf numFmtId="0" fontId="8" fillId="22" borderId="0" xfId="2" applyFill="1" applyBorder="1" applyAlignment="1">
      <alignment horizontal="center"/>
    </xf>
    <xf numFmtId="0" fontId="8" fillId="0" borderId="14" xfId="2" applyBorder="1" applyAlignment="1">
      <alignment horizontal="center"/>
    </xf>
    <xf numFmtId="0" fontId="14" fillId="0" borderId="0" xfId="2" applyFont="1" applyBorder="1" applyAlignment="1">
      <alignment horizontal="center"/>
    </xf>
    <xf numFmtId="0" fontId="14" fillId="0" borderId="0" xfId="2" applyFont="1" applyAlignment="1">
      <alignment horizontal="center"/>
    </xf>
    <xf numFmtId="0" fontId="23" fillId="0" borderId="0" xfId="2" applyFont="1"/>
    <xf numFmtId="2" fontId="14" fillId="0" borderId="0" xfId="2" applyNumberFormat="1" applyFont="1" applyFill="1" applyBorder="1" applyAlignment="1">
      <alignment horizontal="center"/>
    </xf>
    <xf numFmtId="0" fontId="12" fillId="0" borderId="0" xfId="2" applyFont="1" applyBorder="1" applyAlignment="1">
      <alignment horizontal="center"/>
    </xf>
    <xf numFmtId="0" fontId="25" fillId="0" borderId="0" xfId="5" applyNumberFormat="1" applyFont="1" applyBorder="1" applyAlignment="1" applyProtection="1">
      <alignment horizontal="left" vertical="center"/>
      <protection locked="0"/>
    </xf>
    <xf numFmtId="165" fontId="8" fillId="0" borderId="0" xfId="2" applyNumberFormat="1" applyBorder="1"/>
    <xf numFmtId="0" fontId="21" fillId="0" borderId="0" xfId="2" applyFont="1" applyFill="1" applyBorder="1" applyAlignment="1">
      <alignment horizontal="left"/>
    </xf>
    <xf numFmtId="2" fontId="14" fillId="0" borderId="0" xfId="2" applyNumberFormat="1" applyFont="1" applyFill="1" applyBorder="1"/>
    <xf numFmtId="0" fontId="8" fillId="0" borderId="0" xfId="2" applyBorder="1" applyAlignment="1">
      <alignment horizontal="left"/>
    </xf>
    <xf numFmtId="2" fontId="8" fillId="0" borderId="0" xfId="2" applyNumberFormat="1" applyBorder="1"/>
    <xf numFmtId="0" fontId="14" fillId="0" borderId="0" xfId="2" applyFont="1" applyBorder="1" applyAlignment="1">
      <alignment horizontal="left"/>
    </xf>
    <xf numFmtId="2" fontId="14" fillId="0" borderId="0" xfId="2" applyNumberFormat="1" applyFont="1" applyBorder="1"/>
    <xf numFmtId="0" fontId="4" fillId="0" borderId="0" xfId="2" applyFont="1" applyFill="1" applyBorder="1" applyAlignment="1">
      <alignment horizontal="left"/>
    </xf>
    <xf numFmtId="0" fontId="3" fillId="15" borderId="25" xfId="2" applyFont="1" applyFill="1" applyBorder="1" applyAlignment="1">
      <alignment horizontal="center"/>
    </xf>
    <xf numFmtId="0" fontId="3" fillId="15" borderId="26" xfId="2" applyFont="1" applyFill="1" applyBorder="1" applyAlignment="1">
      <alignment horizontal="center"/>
    </xf>
    <xf numFmtId="0" fontId="3" fillId="15" borderId="27" xfId="2" applyFont="1" applyFill="1" applyBorder="1" applyAlignment="1">
      <alignment horizontal="center"/>
    </xf>
    <xf numFmtId="0" fontId="3" fillId="5" borderId="25" xfId="2" applyFont="1" applyFill="1" applyBorder="1" applyAlignment="1">
      <alignment horizontal="center"/>
    </xf>
    <xf numFmtId="0" fontId="3" fillId="5" borderId="26" xfId="2" applyFont="1" applyFill="1" applyBorder="1" applyAlignment="1">
      <alignment horizontal="center"/>
    </xf>
    <xf numFmtId="0" fontId="3" fillId="0" borderId="0" xfId="2" applyFont="1" applyBorder="1" applyAlignment="1">
      <alignment horizontal="center"/>
    </xf>
    <xf numFmtId="0" fontId="3" fillId="0" borderId="17" xfId="2" applyFont="1" applyBorder="1" applyAlignment="1">
      <alignment horizontal="center"/>
    </xf>
    <xf numFmtId="0" fontId="3" fillId="0" borderId="0" xfId="2" applyFont="1"/>
    <xf numFmtId="0" fontId="26" fillId="0" borderId="0" xfId="2" applyFont="1" applyAlignment="1">
      <alignment vertical="center"/>
    </xf>
    <xf numFmtId="0" fontId="8" fillId="0" borderId="0" xfId="2" applyFont="1" applyAlignment="1">
      <alignment vertical="center"/>
    </xf>
    <xf numFmtId="0" fontId="26" fillId="0" borderId="0" xfId="2" applyFont="1" applyBorder="1" applyAlignment="1">
      <alignment vertical="center"/>
    </xf>
    <xf numFmtId="0" fontId="30" fillId="0" borderId="0" xfId="2" applyFont="1" applyBorder="1"/>
    <xf numFmtId="0" fontId="31" fillId="0" borderId="0" xfId="2" applyFont="1" applyAlignment="1">
      <alignment vertical="top"/>
    </xf>
    <xf numFmtId="0" fontId="29" fillId="0" borderId="0" xfId="2" applyFont="1" applyAlignment="1">
      <alignment vertical="center"/>
    </xf>
    <xf numFmtId="0" fontId="8" fillId="0" borderId="28" xfId="2" applyBorder="1" applyAlignment="1">
      <alignment horizontal="left"/>
    </xf>
    <xf numFmtId="2" fontId="8" fillId="0" borderId="29" xfId="2" applyNumberFormat="1" applyBorder="1"/>
    <xf numFmtId="165" fontId="8" fillId="0" borderId="12" xfId="2" applyNumberFormat="1" applyBorder="1"/>
    <xf numFmtId="0" fontId="8" fillId="0" borderId="11" xfId="5" applyFont="1" applyBorder="1" applyAlignment="1" applyProtection="1">
      <alignment horizontal="left" vertical="center"/>
      <protection locked="0"/>
    </xf>
    <xf numFmtId="2" fontId="8" fillId="0" borderId="1" xfId="6" applyNumberFormat="1" applyFont="1" applyFill="1" applyBorder="1" applyProtection="1">
      <protection locked="0"/>
    </xf>
    <xf numFmtId="165" fontId="8" fillId="0" borderId="7" xfId="2" applyNumberFormat="1" applyBorder="1"/>
    <xf numFmtId="0" fontId="8" fillId="0" borderId="11" xfId="2" applyBorder="1" applyAlignment="1">
      <alignment horizontal="left"/>
    </xf>
    <xf numFmtId="2" fontId="8" fillId="0" borderId="1" xfId="2" applyNumberFormat="1" applyBorder="1"/>
    <xf numFmtId="0" fontId="8" fillId="9" borderId="11" xfId="2" applyFill="1" applyBorder="1" applyAlignment="1">
      <alignment horizontal="left"/>
    </xf>
    <xf numFmtId="2" fontId="8" fillId="9" borderId="1" xfId="2" applyNumberFormat="1" applyFill="1" applyBorder="1"/>
    <xf numFmtId="0" fontId="8" fillId="9" borderId="11" xfId="5" applyFont="1" applyFill="1" applyBorder="1" applyAlignment="1" applyProtection="1">
      <alignment horizontal="left" vertical="center"/>
      <protection locked="0"/>
    </xf>
    <xf numFmtId="2" fontId="8" fillId="9" borderId="1" xfId="6" applyNumberFormat="1" applyFont="1" applyFill="1" applyBorder="1" applyProtection="1">
      <protection locked="0"/>
    </xf>
    <xf numFmtId="0" fontId="8" fillId="9" borderId="11" xfId="5" applyFont="1" applyFill="1" applyBorder="1" applyAlignment="1">
      <alignment horizontal="left" vertical="center"/>
    </xf>
    <xf numFmtId="2" fontId="8" fillId="9" borderId="1" xfId="6" applyNumberFormat="1" applyFont="1" applyFill="1" applyBorder="1"/>
    <xf numFmtId="2" fontId="8" fillId="9" borderId="11" xfId="6" applyNumberFormat="1" applyFont="1" applyFill="1" applyBorder="1" applyProtection="1">
      <protection locked="0"/>
    </xf>
    <xf numFmtId="0" fontId="8" fillId="23" borderId="11" xfId="5" applyFont="1" applyFill="1" applyBorder="1" applyAlignment="1" applyProtection="1">
      <alignment horizontal="left" vertical="center"/>
      <protection locked="0"/>
    </xf>
    <xf numFmtId="2" fontId="8" fillId="23" borderId="1" xfId="6" applyNumberFormat="1" applyFont="1" applyFill="1" applyBorder="1" applyProtection="1">
      <protection locked="0"/>
    </xf>
    <xf numFmtId="0" fontId="8" fillId="23" borderId="11" xfId="2" applyFill="1" applyBorder="1" applyAlignment="1">
      <alignment horizontal="left"/>
    </xf>
    <xf numFmtId="2" fontId="8" fillId="23" borderId="1" xfId="2" applyNumberFormat="1" applyFill="1" applyBorder="1"/>
    <xf numFmtId="0" fontId="27" fillId="23" borderId="11" xfId="5" applyFont="1" applyFill="1" applyBorder="1" applyAlignment="1" applyProtection="1">
      <alignment horizontal="left" vertical="center"/>
      <protection locked="0"/>
    </xf>
    <xf numFmtId="2" fontId="8" fillId="23" borderId="1" xfId="8" quotePrefix="1" applyNumberFormat="1" applyFill="1" applyBorder="1"/>
    <xf numFmtId="2" fontId="8" fillId="9" borderId="1" xfId="8" quotePrefix="1" applyNumberFormat="1" applyFill="1" applyBorder="1"/>
    <xf numFmtId="165" fontId="8" fillId="0" borderId="24" xfId="2" applyNumberFormat="1" applyBorder="1"/>
    <xf numFmtId="0" fontId="8" fillId="0" borderId="22" xfId="5" applyFont="1" applyBorder="1" applyAlignment="1" applyProtection="1">
      <alignment horizontal="left" vertical="center"/>
      <protection locked="0"/>
    </xf>
    <xf numFmtId="2" fontId="8" fillId="0" borderId="8" xfId="6" applyNumberFormat="1" applyFont="1" applyFill="1" applyBorder="1" applyProtection="1">
      <protection locked="0"/>
    </xf>
    <xf numFmtId="165" fontId="8" fillId="0" borderId="43" xfId="2" applyNumberFormat="1" applyBorder="1"/>
    <xf numFmtId="0" fontId="32" fillId="0" borderId="32" xfId="2" applyFont="1" applyFill="1" applyBorder="1" applyAlignment="1">
      <alignment horizontal="left"/>
    </xf>
    <xf numFmtId="2" fontId="32" fillId="0" borderId="33" xfId="2" applyNumberFormat="1" applyFont="1" applyFill="1" applyBorder="1" applyAlignment="1">
      <alignment horizontal="center"/>
    </xf>
    <xf numFmtId="165" fontId="32" fillId="0" borderId="42" xfId="2" applyNumberFormat="1" applyFont="1" applyBorder="1"/>
    <xf numFmtId="0" fontId="33" fillId="0" borderId="0" xfId="0" applyFont="1"/>
    <xf numFmtId="0" fontId="8" fillId="23" borderId="16" xfId="5" applyFont="1" applyFill="1" applyBorder="1" applyAlignment="1" applyProtection="1">
      <alignment horizontal="left" vertical="center"/>
      <protection locked="0"/>
    </xf>
    <xf numFmtId="2" fontId="8" fillId="23" borderId="23" xfId="6" applyNumberFormat="1" applyFont="1" applyFill="1" applyBorder="1" applyProtection="1">
      <protection locked="0"/>
    </xf>
    <xf numFmtId="0" fontId="12" fillId="8" borderId="31" xfId="2" applyFont="1" applyFill="1" applyBorder="1" applyAlignment="1">
      <alignment horizontal="center"/>
    </xf>
    <xf numFmtId="0" fontId="12" fillId="8" borderId="17" xfId="2" applyFont="1" applyFill="1" applyBorder="1" applyAlignment="1">
      <alignment horizontal="center"/>
    </xf>
    <xf numFmtId="0" fontId="12" fillId="8" borderId="18" xfId="2" applyFont="1" applyFill="1" applyBorder="1" applyAlignment="1">
      <alignment horizontal="center"/>
    </xf>
    <xf numFmtId="0" fontId="1" fillId="0" borderId="0" xfId="2" applyFont="1" applyAlignment="1">
      <alignment horizontal="center" wrapText="1"/>
    </xf>
    <xf numFmtId="0" fontId="5" fillId="0" borderId="31" xfId="2" applyFont="1" applyBorder="1" applyAlignment="1">
      <alignment horizontal="center" vertical="center"/>
    </xf>
    <xf numFmtId="0" fontId="5" fillId="0" borderId="17" xfId="2" applyFont="1" applyBorder="1" applyAlignment="1">
      <alignment horizontal="center" vertical="center"/>
    </xf>
    <xf numFmtId="0" fontId="5" fillId="0" borderId="17" xfId="2" applyFont="1" applyBorder="1" applyAlignment="1">
      <alignment horizontal="center"/>
    </xf>
    <xf numFmtId="0" fontId="5" fillId="0" borderId="18" xfId="2" applyFont="1" applyBorder="1" applyAlignment="1">
      <alignment horizontal="center"/>
    </xf>
    <xf numFmtId="0" fontId="12" fillId="6" borderId="31" xfId="2" applyFont="1" applyFill="1" applyBorder="1" applyAlignment="1">
      <alignment horizontal="center"/>
    </xf>
    <xf numFmtId="0" fontId="8" fillId="0" borderId="17" xfId="2" applyBorder="1" applyAlignment="1"/>
    <xf numFmtId="0" fontId="8" fillId="0" borderId="18" xfId="2" applyBorder="1" applyAlignment="1"/>
    <xf numFmtId="0" fontId="12" fillId="7" borderId="31" xfId="2" applyFont="1" applyFill="1" applyBorder="1" applyAlignment="1">
      <alignment horizontal="center"/>
    </xf>
    <xf numFmtId="0" fontId="12" fillId="7" borderId="17" xfId="2" applyFont="1" applyFill="1" applyBorder="1" applyAlignment="1">
      <alignment horizontal="center"/>
    </xf>
    <xf numFmtId="0" fontId="12" fillId="7" borderId="18" xfId="2" applyFont="1" applyFill="1" applyBorder="1" applyAlignment="1">
      <alignment horizontal="center"/>
    </xf>
    <xf numFmtId="49" fontId="28" fillId="0" borderId="5" xfId="2" applyNumberFormat="1" applyFont="1" applyBorder="1" applyAlignment="1">
      <alignment horizontal="center" vertical="center" wrapText="1"/>
    </xf>
    <xf numFmtId="49" fontId="26" fillId="0" borderId="0" xfId="2" applyNumberFormat="1" applyFont="1" applyBorder="1" applyAlignment="1">
      <alignment horizontal="center" vertical="center" wrapText="1"/>
    </xf>
    <xf numFmtId="49" fontId="26" fillId="0" borderId="5" xfId="2" applyNumberFormat="1" applyFont="1" applyBorder="1" applyAlignment="1">
      <alignment horizontal="center" vertical="center" wrapText="1"/>
    </xf>
    <xf numFmtId="0" fontId="8" fillId="7" borderId="17" xfId="2" applyFill="1" applyBorder="1" applyAlignment="1"/>
    <xf numFmtId="0" fontId="8" fillId="7" borderId="18" xfId="2" applyFill="1" applyBorder="1" applyAlignment="1"/>
    <xf numFmtId="0" fontId="8" fillId="0" borderId="17" xfId="2" applyBorder="1" applyAlignment="1">
      <alignment horizontal="center"/>
    </xf>
    <xf numFmtId="0" fontId="8" fillId="0" borderId="18" xfId="2" applyBorder="1" applyAlignment="1">
      <alignment horizontal="center"/>
    </xf>
    <xf numFmtId="0" fontId="8" fillId="0" borderId="37" xfId="2" applyBorder="1" applyAlignment="1">
      <alignment horizontal="center"/>
    </xf>
    <xf numFmtId="165" fontId="3" fillId="9" borderId="31" xfId="2" applyNumberFormat="1" applyFont="1" applyFill="1" applyBorder="1" applyAlignment="1">
      <alignment horizontal="center"/>
    </xf>
    <xf numFmtId="0" fontId="8" fillId="9" borderId="18" xfId="2" applyFill="1" applyBorder="1" applyAlignment="1">
      <alignment horizontal="center"/>
    </xf>
    <xf numFmtId="165" fontId="17" fillId="9" borderId="31" xfId="3" applyNumberFormat="1" applyFont="1" applyFill="1" applyBorder="1" applyAlignment="1">
      <alignment horizontal="center"/>
    </xf>
    <xf numFmtId="165" fontId="18" fillId="9" borderId="0" xfId="4" applyNumberFormat="1" applyFont="1" applyFill="1" applyBorder="1" applyAlignment="1">
      <alignment horizontal="right"/>
    </xf>
    <xf numFmtId="0" fontId="8" fillId="9" borderId="0" xfId="2" applyFill="1" applyAlignment="1">
      <alignment horizontal="right"/>
    </xf>
    <xf numFmtId="165" fontId="3" fillId="9" borderId="31" xfId="2" applyNumberFormat="1" applyFont="1" applyFill="1" applyBorder="1" applyAlignment="1"/>
    <xf numFmtId="0" fontId="3" fillId="9" borderId="18" xfId="2" applyFont="1" applyFill="1" applyBorder="1" applyAlignment="1"/>
    <xf numFmtId="49" fontId="1" fillId="0" borderId="31" xfId="2" applyNumberFormat="1" applyFont="1" applyBorder="1" applyAlignment="1">
      <alignment horizontal="center" vertical="top" wrapText="1"/>
    </xf>
    <xf numFmtId="49" fontId="1" fillId="0" borderId="17" xfId="2" applyNumberFormat="1" applyFont="1" applyBorder="1" applyAlignment="1">
      <alignment horizontal="center" vertical="top" wrapText="1"/>
    </xf>
    <xf numFmtId="49" fontId="1" fillId="0" borderId="18" xfId="2" applyNumberFormat="1" applyFont="1" applyBorder="1" applyAlignment="1">
      <alignment horizontal="center" vertical="top" wrapText="1"/>
    </xf>
    <xf numFmtId="0" fontId="19" fillId="8" borderId="31" xfId="2" applyFont="1" applyFill="1" applyBorder="1" applyAlignment="1">
      <alignment horizontal="center" vertical="top"/>
    </xf>
    <xf numFmtId="0" fontId="20" fillId="0" borderId="17" xfId="2" applyFont="1" applyBorder="1" applyAlignment="1">
      <alignment horizontal="center" vertical="top"/>
    </xf>
    <xf numFmtId="0" fontId="20" fillId="0" borderId="18" xfId="2" applyFont="1" applyBorder="1" applyAlignment="1">
      <alignment horizontal="center" vertical="top"/>
    </xf>
    <xf numFmtId="49" fontId="30" fillId="0" borderId="31" xfId="2" applyNumberFormat="1" applyFont="1" applyBorder="1" applyAlignment="1">
      <alignment horizontal="center" vertical="top" wrapText="1"/>
    </xf>
    <xf numFmtId="49" fontId="30" fillId="0" borderId="17" xfId="2" applyNumberFormat="1" applyFont="1" applyBorder="1" applyAlignment="1">
      <alignment horizontal="center" vertical="top" wrapText="1"/>
    </xf>
    <xf numFmtId="49" fontId="30" fillId="0" borderId="18" xfId="2" applyNumberFormat="1" applyFont="1" applyBorder="1" applyAlignment="1">
      <alignment horizontal="center" vertical="top" wrapText="1"/>
    </xf>
    <xf numFmtId="0" fontId="12" fillId="13" borderId="31" xfId="2" applyFont="1" applyFill="1" applyBorder="1" applyAlignment="1">
      <alignment horizontal="center"/>
    </xf>
    <xf numFmtId="0" fontId="8" fillId="13" borderId="17" xfId="2" applyFill="1" applyBorder="1" applyAlignment="1"/>
    <xf numFmtId="0" fontId="8" fillId="13" borderId="18" xfId="2" applyFill="1" applyBorder="1" applyAlignment="1"/>
    <xf numFmtId="0" fontId="12" fillId="14" borderId="31" xfId="2" applyFont="1" applyFill="1" applyBorder="1" applyAlignment="1">
      <alignment horizontal="center"/>
    </xf>
    <xf numFmtId="0" fontId="12" fillId="14" borderId="17" xfId="2" applyFont="1" applyFill="1" applyBorder="1" applyAlignment="1">
      <alignment horizontal="center"/>
    </xf>
    <xf numFmtId="0" fontId="12" fillId="14" borderId="18" xfId="2" applyFont="1" applyFill="1" applyBorder="1" applyAlignment="1">
      <alignment horizontal="center"/>
    </xf>
    <xf numFmtId="0" fontId="8" fillId="14" borderId="17" xfId="2" applyFill="1" applyBorder="1" applyAlignment="1"/>
    <xf numFmtId="0" fontId="8" fillId="14" borderId="18" xfId="2" applyFill="1" applyBorder="1" applyAlignment="1"/>
    <xf numFmtId="0" fontId="3" fillId="5" borderId="39" xfId="2" applyFont="1" applyFill="1" applyBorder="1" applyAlignment="1">
      <alignment horizontal="center"/>
    </xf>
    <xf numFmtId="0" fontId="3" fillId="0" borderId="18" xfId="2" applyFont="1" applyBorder="1" applyAlignment="1">
      <alignment horizontal="center"/>
    </xf>
    <xf numFmtId="0" fontId="7" fillId="16" borderId="2" xfId="2" applyFont="1" applyFill="1" applyBorder="1" applyAlignment="1">
      <alignment horizontal="left" vertical="top" wrapText="1"/>
    </xf>
    <xf numFmtId="0" fontId="7" fillId="16" borderId="3" xfId="2" applyFont="1" applyFill="1" applyBorder="1" applyAlignment="1">
      <alignment horizontal="left" vertical="top" wrapText="1"/>
    </xf>
    <xf numFmtId="0" fontId="7" fillId="16" borderId="4" xfId="2" applyFont="1" applyFill="1" applyBorder="1" applyAlignment="1">
      <alignment horizontal="left" vertical="top" wrapText="1"/>
    </xf>
    <xf numFmtId="0" fontId="7" fillId="16" borderId="5" xfId="2" applyFont="1" applyFill="1" applyBorder="1" applyAlignment="1">
      <alignment horizontal="left" vertical="top" wrapText="1"/>
    </xf>
    <xf numFmtId="0" fontId="7" fillId="16" borderId="0" xfId="2" applyFont="1" applyFill="1" applyBorder="1" applyAlignment="1">
      <alignment horizontal="left" vertical="top" wrapText="1"/>
    </xf>
    <xf numFmtId="0" fontId="7" fillId="16" borderId="9" xfId="2" applyFont="1" applyFill="1" applyBorder="1" applyAlignment="1">
      <alignment horizontal="left" vertical="top" wrapText="1"/>
    </xf>
    <xf numFmtId="0" fontId="7" fillId="0" borderId="10" xfId="2" applyFont="1" applyBorder="1" applyAlignment="1">
      <alignment wrapText="1"/>
    </xf>
    <xf numFmtId="0" fontId="7" fillId="0" borderId="6" xfId="2" applyFont="1" applyBorder="1" applyAlignment="1">
      <alignment wrapText="1"/>
    </xf>
    <xf numFmtId="0" fontId="7" fillId="0" borderId="13" xfId="2" applyFont="1" applyBorder="1" applyAlignment="1">
      <alignment wrapText="1"/>
    </xf>
    <xf numFmtId="0" fontId="7" fillId="18" borderId="5" xfId="2" applyFont="1" applyFill="1" applyBorder="1" applyAlignment="1">
      <alignment horizontal="left" vertical="top" wrapText="1"/>
    </xf>
    <xf numFmtId="0" fontId="7" fillId="18" borderId="0" xfId="2" applyFont="1" applyFill="1" applyBorder="1" applyAlignment="1">
      <alignment horizontal="left" vertical="top" wrapText="1"/>
    </xf>
    <xf numFmtId="0" fontId="7" fillId="18" borderId="9" xfId="2" applyFont="1" applyFill="1" applyBorder="1" applyAlignment="1">
      <alignment horizontal="left" vertical="top" wrapText="1"/>
    </xf>
    <xf numFmtId="0" fontId="7" fillId="18" borderId="10" xfId="2" applyFont="1" applyFill="1" applyBorder="1" applyAlignment="1">
      <alignment horizontal="left" vertical="top" wrapText="1"/>
    </xf>
    <xf numFmtId="0" fontId="7" fillId="18" borderId="6" xfId="2" applyFont="1" applyFill="1" applyBorder="1" applyAlignment="1">
      <alignment horizontal="left" vertical="top" wrapText="1"/>
    </xf>
    <xf numFmtId="0" fontId="7" fillId="18" borderId="13" xfId="2" applyFont="1" applyFill="1" applyBorder="1" applyAlignment="1">
      <alignment horizontal="left" vertical="top" wrapText="1"/>
    </xf>
    <xf numFmtId="0" fontId="8" fillId="17" borderId="2" xfId="2" applyFill="1" applyBorder="1" applyAlignment="1">
      <alignment horizontal="left" vertical="top" wrapText="1"/>
    </xf>
    <xf numFmtId="0" fontId="8" fillId="17" borderId="3" xfId="2" applyFill="1" applyBorder="1" applyAlignment="1">
      <alignment horizontal="left" vertical="top" wrapText="1"/>
    </xf>
    <xf numFmtId="0" fontId="8" fillId="17" borderId="4" xfId="2" applyFill="1" applyBorder="1" applyAlignment="1">
      <alignment horizontal="left" vertical="top" wrapText="1"/>
    </xf>
    <xf numFmtId="0" fontId="8" fillId="17" borderId="5" xfId="2" applyFill="1" applyBorder="1" applyAlignment="1">
      <alignment horizontal="left" vertical="top" wrapText="1"/>
    </xf>
    <xf numFmtId="0" fontId="8" fillId="17" borderId="0" xfId="2" applyFill="1" applyBorder="1" applyAlignment="1">
      <alignment horizontal="left" vertical="top" wrapText="1"/>
    </xf>
    <xf numFmtId="0" fontId="8" fillId="17" borderId="9" xfId="2" applyFill="1" applyBorder="1" applyAlignment="1">
      <alignment horizontal="left" vertical="top" wrapText="1"/>
    </xf>
    <xf numFmtId="0" fontId="8" fillId="17" borderId="10" xfId="2" applyFill="1" applyBorder="1" applyAlignment="1">
      <alignment wrapText="1"/>
    </xf>
    <xf numFmtId="0" fontId="8" fillId="17" borderId="6" xfId="2" applyFill="1" applyBorder="1" applyAlignment="1">
      <alignment wrapText="1"/>
    </xf>
    <xf numFmtId="0" fontId="8" fillId="17" borderId="13" xfId="2" applyFill="1" applyBorder="1" applyAlignment="1">
      <alignment wrapText="1"/>
    </xf>
    <xf numFmtId="0" fontId="7" fillId="18" borderId="2" xfId="2" applyFont="1" applyFill="1" applyBorder="1" applyAlignment="1">
      <alignment horizontal="left" vertical="top" wrapText="1"/>
    </xf>
    <xf numFmtId="0" fontId="7" fillId="18" borderId="3" xfId="2" applyFont="1" applyFill="1" applyBorder="1" applyAlignment="1">
      <alignment horizontal="left" vertical="top" wrapText="1"/>
    </xf>
    <xf numFmtId="0" fontId="7" fillId="18" borderId="4" xfId="2" applyFont="1" applyFill="1" applyBorder="1" applyAlignment="1">
      <alignment horizontal="left" vertical="top" wrapText="1"/>
    </xf>
    <xf numFmtId="0" fontId="8" fillId="5" borderId="39" xfId="2" applyFill="1" applyBorder="1" applyAlignment="1"/>
  </cellXfs>
  <cellStyles count="9">
    <cellStyle name="20% - Accent5 2" xfId="4" xr:uid="{00000000-0005-0000-0000-000000000000}"/>
    <cellStyle name="40% - Accent3 2" xfId="3" xr:uid="{00000000-0005-0000-0000-000001000000}"/>
    <cellStyle name="Currency 2" xfId="7" xr:uid="{00000000-0005-0000-0000-000002000000}"/>
    <cellStyle name="Normal" xfId="0" builtinId="0"/>
    <cellStyle name="Normal 2" xfId="1" xr:uid="{00000000-0005-0000-0000-000004000000}"/>
    <cellStyle name="Normal 2 2" xfId="5" xr:uid="{00000000-0005-0000-0000-000005000000}"/>
    <cellStyle name="Normal 3" xfId="2" xr:uid="{00000000-0005-0000-0000-000006000000}"/>
    <cellStyle name="Percent 2" xfId="6" xr:uid="{00000000-0005-0000-0000-000008000000}"/>
    <cellStyle name="SAPMemberCell" xfId="8" xr:uid="{00000000-0005-0000-0000-000009000000}"/>
  </cellStyles>
  <dxfs count="0"/>
  <tableStyles count="0" defaultTableStyle="TableStyleMedium2" defaultPivotStyle="PivotStyleLight16"/>
  <colors>
    <mruColors>
      <color rgb="FFB9FDBB"/>
      <color rgb="FFFFFF99"/>
      <color rgb="FFE9F5E3"/>
      <color rgb="FFD7A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ecourse04\groups\ReefRescue\GROWER%20FILES%202014-2015\xDOCUMENTS%20&amp;%20FORMS\RR%20CLASSIFER%202_4_2015%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brary\Documents\REEF%20RESCUE\CLASSIFIER_WORKING_TEST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Answer sheet"/>
      <sheetName val="Old answer sheet"/>
      <sheetName val="calc sheet"/>
      <sheetName val="GAPS&amp;Actions"/>
      <sheetName val="Fert RecomendationsForGAPSSheet"/>
      <sheetName val="Front page"/>
      <sheetName val="Second Page"/>
      <sheetName val="Statements"/>
      <sheetName val="Rates"/>
      <sheetName val="Products"/>
      <sheetName val="Sheet2"/>
      <sheetName val="Sheet1"/>
      <sheetName val="17 Questions"/>
    </sheetNames>
    <sheetDataSet>
      <sheetData sheetId="0"/>
      <sheetData sheetId="1">
        <row r="386">
          <cell r="D386">
            <v>0</v>
          </cell>
        </row>
      </sheetData>
      <sheetData sheetId="2"/>
      <sheetData sheetId="3">
        <row r="5">
          <cell r="A5">
            <v>1</v>
          </cell>
          <cell r="B5">
            <v>0</v>
          </cell>
          <cell r="C5" t="str">
            <v>D</v>
          </cell>
          <cell r="D5">
            <v>0</v>
          </cell>
          <cell r="E5">
            <v>0</v>
          </cell>
          <cell r="F5" t="str">
            <v>Cultivated bare fallow or plough-out and replant</v>
          </cell>
          <cell r="G5">
            <v>0</v>
          </cell>
          <cell r="H5">
            <v>0</v>
          </cell>
          <cell r="I5">
            <v>0</v>
          </cell>
          <cell r="J5">
            <v>0</v>
          </cell>
          <cell r="K5">
            <v>0</v>
          </cell>
          <cell r="L5">
            <v>0</v>
          </cell>
          <cell r="M5">
            <v>0</v>
          </cell>
          <cell r="N5">
            <v>0</v>
          </cell>
          <cell r="O5">
            <v>0</v>
          </cell>
          <cell r="P5">
            <v>0</v>
          </cell>
          <cell r="Q5">
            <v>0</v>
          </cell>
          <cell r="R5">
            <v>0</v>
          </cell>
          <cell r="S5">
            <v>0</v>
          </cell>
          <cell r="T5">
            <v>0</v>
          </cell>
          <cell r="U5">
            <v>0</v>
          </cell>
        </row>
        <row r="6">
          <cell r="A6">
            <v>2</v>
          </cell>
          <cell r="B6">
            <v>0</v>
          </cell>
          <cell r="C6" t="str">
            <v>D</v>
          </cell>
          <cell r="D6">
            <v>0</v>
          </cell>
          <cell r="E6">
            <v>0</v>
          </cell>
          <cell r="F6" t="str">
            <v>Fully cultivated plant cane</v>
          </cell>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7">
          <cell r="A7">
            <v>3</v>
          </cell>
          <cell r="B7">
            <v>0</v>
          </cell>
          <cell r="C7" t="str">
            <v>D</v>
          </cell>
          <cell r="D7">
            <v>0</v>
          </cell>
          <cell r="E7">
            <v>0</v>
          </cell>
          <cell r="F7" t="str">
            <v>Cultivated ratoons</v>
          </cell>
          <cell r="G7">
            <v>0</v>
          </cell>
          <cell r="H7">
            <v>0</v>
          </cell>
          <cell r="I7">
            <v>0</v>
          </cell>
          <cell r="J7">
            <v>0</v>
          </cell>
          <cell r="K7">
            <v>0</v>
          </cell>
          <cell r="L7">
            <v>0</v>
          </cell>
          <cell r="M7">
            <v>0</v>
          </cell>
          <cell r="N7">
            <v>0</v>
          </cell>
          <cell r="O7">
            <v>0</v>
          </cell>
          <cell r="P7">
            <v>0</v>
          </cell>
          <cell r="Q7">
            <v>0</v>
          </cell>
          <cell r="R7">
            <v>0</v>
          </cell>
          <cell r="S7">
            <v>0</v>
          </cell>
          <cell r="T7">
            <v>0</v>
          </cell>
          <cell r="U7">
            <v>0</v>
          </cell>
        </row>
        <row r="8">
          <cell r="A8">
            <v>4</v>
          </cell>
          <cell r="B8">
            <v>0</v>
          </cell>
          <cell r="C8" t="str">
            <v>D</v>
          </cell>
          <cell r="D8">
            <v>0</v>
          </cell>
          <cell r="E8">
            <v>0</v>
          </cell>
          <cell r="F8" t="str">
            <v>Mental recording system</v>
          </cell>
          <cell r="G8">
            <v>0</v>
          </cell>
          <cell r="H8">
            <v>0</v>
          </cell>
          <cell r="I8">
            <v>0</v>
          </cell>
          <cell r="J8">
            <v>0</v>
          </cell>
          <cell r="K8">
            <v>0</v>
          </cell>
          <cell r="L8">
            <v>0</v>
          </cell>
          <cell r="M8">
            <v>0</v>
          </cell>
          <cell r="N8">
            <v>0</v>
          </cell>
          <cell r="O8">
            <v>0</v>
          </cell>
          <cell r="P8">
            <v>0</v>
          </cell>
          <cell r="Q8">
            <v>0</v>
          </cell>
          <cell r="R8">
            <v>0</v>
          </cell>
          <cell r="S8">
            <v>0</v>
          </cell>
          <cell r="T8">
            <v>0</v>
          </cell>
          <cell r="U8">
            <v>0</v>
          </cell>
        </row>
        <row r="9">
          <cell r="A9">
            <v>5</v>
          </cell>
          <cell r="B9">
            <v>0</v>
          </cell>
          <cell r="C9" t="str">
            <v>D</v>
          </cell>
          <cell r="D9">
            <v>0</v>
          </cell>
          <cell r="E9">
            <v>0</v>
          </cell>
          <cell r="F9" t="str">
            <v>Machinery and equipment does not match crop row spacing</v>
          </cell>
          <cell r="G9">
            <v>0</v>
          </cell>
          <cell r="H9">
            <v>0</v>
          </cell>
          <cell r="I9">
            <v>0</v>
          </cell>
          <cell r="J9">
            <v>0</v>
          </cell>
          <cell r="K9">
            <v>0</v>
          </cell>
          <cell r="L9">
            <v>0</v>
          </cell>
          <cell r="M9">
            <v>0</v>
          </cell>
          <cell r="N9">
            <v>0</v>
          </cell>
          <cell r="O9">
            <v>0</v>
          </cell>
          <cell r="P9">
            <v>0</v>
          </cell>
          <cell r="Q9">
            <v>0</v>
          </cell>
          <cell r="R9">
            <v>0</v>
          </cell>
          <cell r="S9">
            <v>0</v>
          </cell>
          <cell r="T9">
            <v>0</v>
          </cell>
          <cell r="U9">
            <v>0</v>
          </cell>
        </row>
        <row r="10">
          <cell r="D10" t="str">
            <v>Class C</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row>
        <row r="11">
          <cell r="A11">
            <v>6</v>
          </cell>
          <cell r="B11">
            <v>0</v>
          </cell>
          <cell r="C11" t="str">
            <v>C</v>
          </cell>
          <cell r="D11">
            <v>0</v>
          </cell>
          <cell r="E11">
            <v>0</v>
          </cell>
          <cell r="F11" t="str">
            <v>Minimal till bare fallow with chemical weed control</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row>
        <row r="12">
          <cell r="A12">
            <v>7</v>
          </cell>
          <cell r="B12">
            <v>0</v>
          </cell>
          <cell r="C12" t="str">
            <v>C</v>
          </cell>
          <cell r="D12">
            <v>0</v>
          </cell>
          <cell r="E12">
            <v>0</v>
          </cell>
          <cell r="F12" t="str">
            <v>Reduced cultivation of plant cane with strategic weed control</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row>
        <row r="13">
          <cell r="A13">
            <v>8</v>
          </cell>
          <cell r="B13">
            <v>0</v>
          </cell>
          <cell r="C13" t="str">
            <v>C</v>
          </cell>
          <cell r="D13">
            <v>0</v>
          </cell>
          <cell r="E13">
            <v>0</v>
          </cell>
          <cell r="F13" t="str">
            <v>Strategic ripping of wheel tracks in ratoons</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row>
        <row r="14">
          <cell r="A14">
            <v>9</v>
          </cell>
          <cell r="B14">
            <v>0</v>
          </cell>
          <cell r="C14" t="str">
            <v>C</v>
          </cell>
          <cell r="D14">
            <v>0</v>
          </cell>
          <cell r="E14">
            <v>0</v>
          </cell>
          <cell r="F14" t="str">
            <v>Daily diary</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row>
        <row r="15">
          <cell r="A15">
            <v>10</v>
          </cell>
          <cell r="B15">
            <v>0</v>
          </cell>
          <cell r="C15" t="str">
            <v>C</v>
          </cell>
          <cell r="D15">
            <v>0</v>
          </cell>
          <cell r="E15">
            <v>0</v>
          </cell>
          <cell r="F15" t="str">
            <v>Rotational crops may be grown</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row>
        <row r="16">
          <cell r="A16">
            <v>11</v>
          </cell>
          <cell r="B16">
            <v>0</v>
          </cell>
          <cell r="C16" t="str">
            <v>C</v>
          </cell>
          <cell r="D16">
            <v>0</v>
          </cell>
          <cell r="E16">
            <v>0</v>
          </cell>
          <cell r="F16" t="str">
            <v>Broadcast application of ameliorants (ash, lime, gypsum etc.)</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row>
        <row r="17">
          <cell r="D17" t="str">
            <v xml:space="preserve">Class B </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row>
        <row r="18">
          <cell r="A18">
            <v>12</v>
          </cell>
          <cell r="B18">
            <v>0</v>
          </cell>
          <cell r="C18" t="str">
            <v>B</v>
          </cell>
          <cell r="D18">
            <v>0</v>
          </cell>
          <cell r="E18">
            <v>0</v>
          </cell>
          <cell r="F18" t="str">
            <v>Controlled traffic with row spacing determined by harvester wheel spacing</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row>
        <row r="19">
          <cell r="A19">
            <v>13</v>
          </cell>
          <cell r="B19">
            <v>0</v>
          </cell>
          <cell r="C19" t="str">
            <v>B</v>
          </cell>
          <cell r="D19">
            <v>0</v>
          </cell>
          <cell r="E19">
            <v>0</v>
          </cell>
          <cell r="F19" t="str">
            <v>Initial row establishment formed with Global Positioning System ( GPS ) guidance</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row>
        <row r="20">
          <cell r="A20">
            <v>14</v>
          </cell>
          <cell r="B20">
            <v>0</v>
          </cell>
          <cell r="C20" t="str">
            <v>B</v>
          </cell>
          <cell r="D20">
            <v>0</v>
          </cell>
          <cell r="E20">
            <v>0</v>
          </cell>
          <cell r="F20" t="str">
            <v>Strategic ripping of wheel tracks in ratoons when necessary</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row>
        <row r="21">
          <cell r="A21">
            <v>15</v>
          </cell>
          <cell r="B21">
            <v>0</v>
          </cell>
          <cell r="C21" t="str">
            <v>B</v>
          </cell>
          <cell r="D21">
            <v>0</v>
          </cell>
          <cell r="E21">
            <v>0</v>
          </cell>
          <cell r="F21" t="str">
            <v>Rotational crops grown on all fallow where practicable</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row>
        <row r="22">
          <cell r="A22">
            <v>16</v>
          </cell>
          <cell r="B22">
            <v>0</v>
          </cell>
          <cell r="C22" t="str">
            <v>B</v>
          </cell>
          <cell r="D22">
            <v>0</v>
          </cell>
          <cell r="E22">
            <v>0</v>
          </cell>
          <cell r="F22" t="str">
            <v>Headlands, drains and waterways managed as filter strips</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row>
        <row r="23">
          <cell r="A23">
            <v>17</v>
          </cell>
          <cell r="B23">
            <v>0</v>
          </cell>
          <cell r="C23" t="str">
            <v>B</v>
          </cell>
          <cell r="D23">
            <v>0</v>
          </cell>
          <cell r="E23">
            <v>0</v>
          </cell>
          <cell r="F23" t="str">
            <v>Paddock journal record keeping system</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row>
        <row r="24">
          <cell r="A24">
            <v>18</v>
          </cell>
          <cell r="B24">
            <v>0</v>
          </cell>
          <cell r="C24" t="str">
            <v>B</v>
          </cell>
          <cell r="D24">
            <v>0</v>
          </cell>
          <cell r="E24">
            <v>0</v>
          </cell>
          <cell r="F24" t="str">
            <v>Strategic or zonal tillage of fallow crops and plant cane, including bed renovation</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row>
        <row r="25">
          <cell r="A25">
            <v>19</v>
          </cell>
          <cell r="B25">
            <v>0</v>
          </cell>
          <cell r="C25" t="str">
            <v>B</v>
          </cell>
          <cell r="D25">
            <v>0</v>
          </cell>
          <cell r="E25">
            <v>0</v>
          </cell>
          <cell r="F25" t="str">
            <v>Site specific application of ameliorants based on soil mapping</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row>
        <row r="26">
          <cell r="A26">
            <v>20</v>
          </cell>
          <cell r="B26">
            <v>0</v>
          </cell>
          <cell r="C26" t="str">
            <v>B</v>
          </cell>
          <cell r="D26">
            <v>0</v>
          </cell>
          <cell r="E26">
            <v>0</v>
          </cell>
          <cell r="F26" t="str">
            <v>Identify soil types and productivity zones using maps, mill data and other technology</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D27" t="str">
            <v>Class A</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21</v>
          </cell>
          <cell r="B28">
            <v>0</v>
          </cell>
          <cell r="C28" t="str">
            <v>A</v>
          </cell>
          <cell r="D28">
            <v>0</v>
          </cell>
          <cell r="E28">
            <v>0</v>
          </cell>
          <cell r="F28" t="str">
            <v>Controlled traffic using GPS guidance with permanent beds maintained by zonal minimal tillage</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22</v>
          </cell>
          <cell r="B29">
            <v>0</v>
          </cell>
          <cell r="C29" t="str">
            <v>A</v>
          </cell>
          <cell r="D29">
            <v>0</v>
          </cell>
          <cell r="E29">
            <v>0</v>
          </cell>
          <cell r="F29" t="str">
            <v>Site specific application of ameliorants based on soil mapping</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row>
        <row r="30">
          <cell r="A30">
            <v>23</v>
          </cell>
          <cell r="B30">
            <v>0</v>
          </cell>
          <cell r="C30" t="str">
            <v>A</v>
          </cell>
          <cell r="D30">
            <v>0</v>
          </cell>
          <cell r="E30">
            <v>0</v>
          </cell>
          <cell r="F30" t="str">
            <v>GPS systems  - harvester</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row>
        <row r="31">
          <cell r="A31">
            <v>24</v>
          </cell>
          <cell r="B31">
            <v>0</v>
          </cell>
          <cell r="C31" t="str">
            <v>A</v>
          </cell>
          <cell r="D31">
            <v>0</v>
          </cell>
          <cell r="E31">
            <v>0</v>
          </cell>
          <cell r="F31" t="str">
            <v>Computerised record keeping system</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A32">
            <v>25</v>
          </cell>
          <cell r="B32">
            <v>0</v>
          </cell>
          <cell r="C32" t="str">
            <v>A</v>
          </cell>
          <cell r="D32">
            <v>0</v>
          </cell>
          <cell r="E32">
            <v>0</v>
          </cell>
          <cell r="F32" t="str">
            <v>GPS systems  - haulouts</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row>
        <row r="33">
          <cell r="A33">
            <v>26</v>
          </cell>
          <cell r="B33">
            <v>0</v>
          </cell>
          <cell r="C33" t="str">
            <v>A</v>
          </cell>
          <cell r="D33">
            <v>0</v>
          </cell>
          <cell r="E33">
            <v>0</v>
          </cell>
          <cell r="F33" t="str">
            <v>Strategic or zonal tillage of fallow crops and plant cane, including bed renovation</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row>
        <row r="34">
          <cell r="A34">
            <v>27</v>
          </cell>
          <cell r="B34">
            <v>0</v>
          </cell>
          <cell r="C34" t="str">
            <v>A</v>
          </cell>
          <cell r="D34">
            <v>0</v>
          </cell>
          <cell r="E34">
            <v>0</v>
          </cell>
          <cell r="F34" t="str">
            <v>Rotational crops grown on all fallow where practicable</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t="str">
            <v>Action to improve practice avanced by Reef Rescue Project</v>
          </cell>
          <cell r="U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37">
          <cell r="E37">
            <v>0</v>
          </cell>
          <cell r="F37" t="str">
            <v>DISCUSSION</v>
          </cell>
          <cell r="G37">
            <v>0</v>
          </cell>
          <cell r="H37">
            <v>0</v>
          </cell>
          <cell r="I37">
            <v>0</v>
          </cell>
          <cell r="J37">
            <v>0</v>
          </cell>
          <cell r="K37">
            <v>0</v>
          </cell>
          <cell r="L37">
            <v>0</v>
          </cell>
          <cell r="M37">
            <v>0</v>
          </cell>
          <cell r="N37">
            <v>0</v>
          </cell>
          <cell r="O37">
            <v>0</v>
          </cell>
          <cell r="P37">
            <v>0</v>
          </cell>
          <cell r="Q37">
            <v>0</v>
          </cell>
          <cell r="R37">
            <v>0</v>
          </cell>
          <cell r="S37">
            <v>0</v>
          </cell>
          <cell r="T37">
            <v>0</v>
          </cell>
        </row>
        <row r="38">
          <cell r="A38">
            <v>0</v>
          </cell>
          <cell r="E38">
            <v>0</v>
          </cell>
          <cell r="F38" t="str">
            <v>Controlled traffic with GPS restricts compaction from machinery operations to the inter-row providing benefits of improved soil structure and plant root development. Improved soil structure also increases infiltration which reduces off-farm losses of sediment, nutrients and chemicals thus leading to improved water quality.</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A39">
            <v>0</v>
          </cell>
          <cell r="E39">
            <v>0</v>
          </cell>
          <cell r="F39" t="str">
            <v>Most compaction is caused by harvesters and haul-outs as they are the heaviest machines used in the cane industry and in some years the cane has to be cut when the blocks are too wet. Therefore having GPS guidance on the harvester and haul-outs will keep all machinery to the inter-row and minimise compaction of the beds.</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A40">
            <v>0</v>
          </cell>
          <cell r="E40">
            <v>0</v>
          </cell>
          <cell r="F40" t="str">
            <v>Zonal tillage reduces the cultivated area which decreases costs as well as restricting all compaction to the inter-row space which maintains the soil structure in the plant beds.</v>
          </cell>
          <cell r="G40">
            <v>0</v>
          </cell>
          <cell r="H40">
            <v>0</v>
          </cell>
          <cell r="I40">
            <v>0</v>
          </cell>
          <cell r="J40">
            <v>0</v>
          </cell>
          <cell r="K40">
            <v>0</v>
          </cell>
          <cell r="L40">
            <v>0</v>
          </cell>
          <cell r="M40">
            <v>0</v>
          </cell>
          <cell r="N40">
            <v>0</v>
          </cell>
          <cell r="O40">
            <v>0</v>
          </cell>
          <cell r="P40">
            <v>0</v>
          </cell>
          <cell r="Q40">
            <v>0</v>
          </cell>
          <cell r="R40">
            <v>0</v>
          </cell>
          <cell r="S40">
            <v>0</v>
          </cell>
          <cell r="T40">
            <v>0</v>
          </cell>
        </row>
        <row r="41">
          <cell r="A41">
            <v>0</v>
          </cell>
          <cell r="E41">
            <v>0</v>
          </cell>
          <cell r="F41" t="str">
            <v>Reduced tillage leads to better soil health by maintaining soil structure and porosity, which maximises infiltration of rainfall and irrigations.</v>
          </cell>
          <cell r="G41">
            <v>0</v>
          </cell>
          <cell r="H41">
            <v>0</v>
          </cell>
          <cell r="I41">
            <v>0</v>
          </cell>
          <cell r="J41">
            <v>0</v>
          </cell>
          <cell r="K41">
            <v>0</v>
          </cell>
          <cell r="L41">
            <v>0</v>
          </cell>
          <cell r="M41">
            <v>0</v>
          </cell>
          <cell r="N41">
            <v>0</v>
          </cell>
          <cell r="O41">
            <v>0</v>
          </cell>
          <cell r="P41">
            <v>0</v>
          </cell>
          <cell r="Q41">
            <v>0</v>
          </cell>
          <cell r="R41">
            <v>0</v>
          </cell>
          <cell r="S41">
            <v>0</v>
          </cell>
          <cell r="T41">
            <v>0</v>
          </cell>
        </row>
        <row r="42">
          <cell r="A42">
            <v>0</v>
          </cell>
          <cell r="E42">
            <v>0</v>
          </cell>
          <cell r="F42" t="str">
            <v xml:space="preserve">Rotary hoeing, while it produces a fine seedbed, is a very aggressive implement which destroys soil structure and accelerates the breakdown of organic matter. Other options such as wavy disc cultivators are available for seedbed preparation which have significantly less soil disturbance that will help to improve organic matter levels. It also requires less horsepower at a lower cost. </v>
          </cell>
          <cell r="G42">
            <v>0</v>
          </cell>
          <cell r="H42">
            <v>0</v>
          </cell>
          <cell r="I42">
            <v>0</v>
          </cell>
          <cell r="J42">
            <v>0</v>
          </cell>
          <cell r="K42">
            <v>0</v>
          </cell>
          <cell r="L42">
            <v>0</v>
          </cell>
          <cell r="M42">
            <v>0</v>
          </cell>
          <cell r="N42">
            <v>0</v>
          </cell>
          <cell r="O42">
            <v>0</v>
          </cell>
          <cell r="P42">
            <v>0</v>
          </cell>
          <cell r="Q42">
            <v>0</v>
          </cell>
          <cell r="R42">
            <v>0</v>
          </cell>
          <cell r="S42">
            <v>0</v>
          </cell>
          <cell r="T42">
            <v>0</v>
          </cell>
        </row>
        <row r="43">
          <cell r="A43">
            <v>0</v>
          </cell>
          <cell r="E43">
            <v>0</v>
          </cell>
          <cell r="F43" t="str">
            <v>Legume fallow break crops improve the cane over the following cycle by providing organic matter that improves soil structure and soil health by reducing soil diseases and pests that affect sugarcane. The legume stubble also provides significant amounts of nitrogen for the following plant cane as the stubble breaks down. This also reduces the risk of nitrogen losses in runoff or by leaching..</v>
          </cell>
          <cell r="G43">
            <v>0</v>
          </cell>
          <cell r="H43">
            <v>0</v>
          </cell>
          <cell r="I43">
            <v>0</v>
          </cell>
          <cell r="J43">
            <v>0</v>
          </cell>
          <cell r="K43">
            <v>0</v>
          </cell>
          <cell r="L43">
            <v>0</v>
          </cell>
          <cell r="M43">
            <v>0</v>
          </cell>
          <cell r="N43">
            <v>0</v>
          </cell>
          <cell r="O43">
            <v>0</v>
          </cell>
          <cell r="P43">
            <v>0</v>
          </cell>
          <cell r="Q43">
            <v>0</v>
          </cell>
          <cell r="R43">
            <v>0</v>
          </cell>
          <cell r="S43">
            <v>0</v>
          </cell>
          <cell r="T43">
            <v>0</v>
          </cell>
        </row>
        <row r="44">
          <cell r="A44">
            <v>0</v>
          </cell>
          <cell r="E44">
            <v>0</v>
          </cell>
          <cell r="F44" t="str">
            <v>AgDat is now available for growers, and can be used for recording data for all farm management practices.</v>
          </cell>
          <cell r="G44">
            <v>0</v>
          </cell>
          <cell r="H44">
            <v>0</v>
          </cell>
          <cell r="I44">
            <v>0</v>
          </cell>
          <cell r="J44">
            <v>0</v>
          </cell>
          <cell r="K44">
            <v>0</v>
          </cell>
          <cell r="L44">
            <v>0</v>
          </cell>
          <cell r="M44">
            <v>0</v>
          </cell>
          <cell r="N44">
            <v>0</v>
          </cell>
          <cell r="O44">
            <v>0</v>
          </cell>
          <cell r="P44">
            <v>0</v>
          </cell>
          <cell r="Q44">
            <v>0</v>
          </cell>
          <cell r="R44">
            <v>0</v>
          </cell>
          <cell r="S44">
            <v>0</v>
          </cell>
          <cell r="T44">
            <v>0</v>
          </cell>
        </row>
        <row r="45">
          <cell r="D45" t="str">
            <v>NUTRIENT MANAGEMENT</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D46" t="str">
            <v xml:space="preserve">r </v>
          </cell>
          <cell r="E46" t="str">
            <v>Not best practice</v>
          </cell>
          <cell r="G46">
            <v>0</v>
          </cell>
          <cell r="H46">
            <v>0</v>
          </cell>
          <cell r="I46">
            <v>0</v>
          </cell>
          <cell r="J46">
            <v>0</v>
          </cell>
          <cell r="K46">
            <v>0</v>
          </cell>
          <cell r="L46">
            <v>0</v>
          </cell>
          <cell r="M46">
            <v>0</v>
          </cell>
          <cell r="O46">
            <v>0</v>
          </cell>
          <cell r="P46">
            <v>0</v>
          </cell>
          <cell r="Q46">
            <v>0</v>
          </cell>
          <cell r="R46">
            <v>0</v>
          </cell>
          <cell r="S46">
            <v>0</v>
          </cell>
        </row>
        <row r="47">
          <cell r="D47" t="str">
            <v>P</v>
          </cell>
          <cell r="E47" t="str">
            <v>Best Practice</v>
          </cell>
          <cell r="G47">
            <v>0</v>
          </cell>
          <cell r="H47">
            <v>0</v>
          </cell>
          <cell r="I47">
            <v>0</v>
          </cell>
          <cell r="J47">
            <v>0</v>
          </cell>
          <cell r="K47">
            <v>0</v>
          </cell>
          <cell r="L47">
            <v>0</v>
          </cell>
          <cell r="M47">
            <v>0</v>
          </cell>
          <cell r="N47">
            <v>0</v>
          </cell>
          <cell r="O47">
            <v>0</v>
          </cell>
          <cell r="P47">
            <v>0</v>
          </cell>
          <cell r="Q47">
            <v>0</v>
          </cell>
          <cell r="R47">
            <v>0</v>
          </cell>
          <cell r="S47">
            <v>0</v>
          </cell>
          <cell r="T47" t="str">
            <v>Action to improve practice</v>
          </cell>
          <cell r="U47" t="str">
            <v>Year</v>
          </cell>
        </row>
        <row r="48">
          <cell r="D48" t="str">
            <v>Class D</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28</v>
          </cell>
          <cell r="B49">
            <v>0</v>
          </cell>
          <cell r="C49" t="str">
            <v>D</v>
          </cell>
          <cell r="D49">
            <v>0</v>
          </cell>
          <cell r="E49">
            <v>0</v>
          </cell>
          <cell r="F49" t="str">
            <v>Blanket rate of fertilizer applied to the whole farm</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row>
        <row r="50">
          <cell r="A50">
            <v>29</v>
          </cell>
          <cell r="B50">
            <v>0</v>
          </cell>
          <cell r="C50" t="str">
            <v>D</v>
          </cell>
          <cell r="D50">
            <v>0</v>
          </cell>
          <cell r="E50">
            <v>0</v>
          </cell>
          <cell r="F50" t="str">
            <v>Rule of thumb or historic rates of fertilizer applied or application outside 6 easy steps recommendation</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A51">
            <v>30</v>
          </cell>
          <cell r="B51">
            <v>0</v>
          </cell>
          <cell r="C51" t="str">
            <v>D</v>
          </cell>
          <cell r="D51">
            <v>0</v>
          </cell>
          <cell r="E51">
            <v>0</v>
          </cell>
          <cell r="F51" t="str">
            <v>Mental recording system</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row>
        <row r="52">
          <cell r="A52">
            <v>31</v>
          </cell>
          <cell r="B52">
            <v>0</v>
          </cell>
          <cell r="C52" t="str">
            <v>D</v>
          </cell>
          <cell r="D52">
            <v>0</v>
          </cell>
          <cell r="E52">
            <v>0</v>
          </cell>
          <cell r="F52" t="str">
            <v>Surface application</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row>
        <row r="53">
          <cell r="A53">
            <v>32</v>
          </cell>
          <cell r="B53">
            <v>0</v>
          </cell>
          <cell r="C53" t="str">
            <v>D</v>
          </cell>
          <cell r="D53">
            <v>0</v>
          </cell>
          <cell r="E53">
            <v>0</v>
          </cell>
          <cell r="F53" t="str">
            <v>No accounting for mill by-products or other nutrients sources such as legumes</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D54" t="str">
            <v>Class C</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row>
        <row r="55">
          <cell r="A55">
            <v>33</v>
          </cell>
          <cell r="B55">
            <v>0</v>
          </cell>
          <cell r="C55" t="str">
            <v>C</v>
          </cell>
          <cell r="D55">
            <v>0</v>
          </cell>
          <cell r="E55">
            <v>0</v>
          </cell>
          <cell r="F55" t="str">
            <v>Sample representative soil types prior to planting</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row>
        <row r="56">
          <cell r="A56">
            <v>34</v>
          </cell>
          <cell r="B56">
            <v>0</v>
          </cell>
          <cell r="C56" t="str">
            <v>C</v>
          </cell>
          <cell r="D56">
            <v>0</v>
          </cell>
          <cell r="E56">
            <v>0</v>
          </cell>
          <cell r="F56" t="str">
            <v>One or two rates for whole farm or separate plant and ratoon application rates</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row>
        <row r="57">
          <cell r="A57">
            <v>35</v>
          </cell>
          <cell r="B57">
            <v>0</v>
          </cell>
          <cell r="C57" t="str">
            <v>C</v>
          </cell>
          <cell r="D57">
            <v>0</v>
          </cell>
          <cell r="E57">
            <v>0</v>
          </cell>
          <cell r="F57" t="str">
            <v>If surface applied, irrigated/cultivated into soil where possible</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row>
        <row r="58">
          <cell r="A58">
            <v>36</v>
          </cell>
          <cell r="B58">
            <v>0</v>
          </cell>
          <cell r="C58" t="str">
            <v>C</v>
          </cell>
          <cell r="D58">
            <v>0</v>
          </cell>
          <cell r="E58">
            <v>0</v>
          </cell>
          <cell r="F58" t="str">
            <v>Application rates based on soil test analysis and current industry recommendations</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row>
        <row r="59">
          <cell r="A59">
            <v>37</v>
          </cell>
          <cell r="B59">
            <v>0</v>
          </cell>
          <cell r="C59" t="str">
            <v>C</v>
          </cell>
          <cell r="D59">
            <v>0</v>
          </cell>
          <cell r="E59">
            <v>0</v>
          </cell>
          <cell r="F59" t="str">
            <v>Basic records kept in a Diary</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row>
        <row r="60">
          <cell r="A60">
            <v>38</v>
          </cell>
          <cell r="B60">
            <v>0</v>
          </cell>
          <cell r="C60" t="str">
            <v>C</v>
          </cell>
          <cell r="D60">
            <v>0</v>
          </cell>
          <cell r="E60">
            <v>0</v>
          </cell>
          <cell r="F60" t="str">
            <v>Not enough irrigation resources to water fertiliser in - within 1 week</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row>
        <row r="61">
          <cell r="A61">
            <v>39</v>
          </cell>
          <cell r="B61">
            <v>0</v>
          </cell>
          <cell r="C61" t="str">
            <v>C</v>
          </cell>
          <cell r="D61">
            <v>0</v>
          </cell>
          <cell r="E61">
            <v>0</v>
          </cell>
          <cell r="F61" t="str">
            <v>Mill by-products and other nutrients sources such as legumes only accounted for as required</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row>
        <row r="62">
          <cell r="D62" t="str">
            <v>Class B</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row>
        <row r="63">
          <cell r="A63">
            <v>40</v>
          </cell>
          <cell r="B63">
            <v>0</v>
          </cell>
          <cell r="C63" t="str">
            <v>B</v>
          </cell>
          <cell r="D63">
            <v>0</v>
          </cell>
          <cell r="E63">
            <v>0</v>
          </cell>
          <cell r="F63" t="str">
            <v>Geo-referenced soil test of fallow blocks each year</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row>
        <row r="64">
          <cell r="A64">
            <v>41</v>
          </cell>
          <cell r="B64">
            <v>0</v>
          </cell>
          <cell r="C64" t="str">
            <v>B</v>
          </cell>
          <cell r="D64">
            <v>0</v>
          </cell>
          <cell r="E64">
            <v>0</v>
          </cell>
          <cell r="F64" t="str">
            <v>Variable rates between blocks (not just different plant &amp; ratoon programs)</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row>
        <row r="65">
          <cell r="A65">
            <v>42</v>
          </cell>
          <cell r="B65">
            <v>0</v>
          </cell>
          <cell r="C65" t="str">
            <v>B</v>
          </cell>
          <cell r="D65">
            <v>0</v>
          </cell>
          <cell r="E65">
            <v>0</v>
          </cell>
          <cell r="F65" t="str">
            <v xml:space="preserve">Subsurface fertiliser applications or surface applications watered in </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row>
        <row r="66">
          <cell r="A66">
            <v>43</v>
          </cell>
          <cell r="B66">
            <v>0</v>
          </cell>
          <cell r="C66" t="str">
            <v>B</v>
          </cell>
          <cell r="D66">
            <v>0</v>
          </cell>
          <cell r="E66">
            <v>0</v>
          </cell>
          <cell r="F66" t="str">
            <v>Recommendation based on 6 easy steps obtained from professional</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row>
        <row r="67">
          <cell r="A67">
            <v>44</v>
          </cell>
          <cell r="B67">
            <v>0</v>
          </cell>
          <cell r="C67" t="str">
            <v>B</v>
          </cell>
          <cell r="D67">
            <v>0</v>
          </cell>
          <cell r="E67">
            <v>0</v>
          </cell>
          <cell r="F67" t="str">
            <v>Paddock journal and /or electronic record keeping</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row>
        <row r="68">
          <cell r="A68">
            <v>45</v>
          </cell>
          <cell r="B68">
            <v>0</v>
          </cell>
          <cell r="C68" t="str">
            <v>B</v>
          </cell>
          <cell r="D68">
            <v>0</v>
          </cell>
          <cell r="E68">
            <v>0</v>
          </cell>
          <cell r="F68" t="str">
            <v>Application rates take into account mill by-products and fallow history (e.g. legumes)</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row>
        <row r="69">
          <cell r="A69">
            <v>46</v>
          </cell>
          <cell r="B69">
            <v>0</v>
          </cell>
          <cell r="C69" t="str">
            <v>B</v>
          </cell>
          <cell r="D69">
            <v>0</v>
          </cell>
          <cell r="E69">
            <v>0</v>
          </cell>
          <cell r="F69" t="str">
            <v>Application of mill by-products should not exceed crop cycle nutrient requirement</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row>
        <row r="70">
          <cell r="A70">
            <v>47</v>
          </cell>
          <cell r="B70">
            <v>0</v>
          </cell>
          <cell r="C70" t="str">
            <v>B</v>
          </cell>
          <cell r="D70">
            <v>0</v>
          </cell>
          <cell r="E70">
            <v>0</v>
          </cell>
          <cell r="F70" t="str">
            <v>Applications timed in respect to crop stage, irrigation &amp; rainfall</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row>
        <row r="71">
          <cell r="D71" t="str">
            <v>Class A</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row>
        <row r="72">
          <cell r="A72">
            <v>48</v>
          </cell>
          <cell r="B72">
            <v>0</v>
          </cell>
          <cell r="C72" t="str">
            <v>A</v>
          </cell>
          <cell r="D72">
            <v>0</v>
          </cell>
          <cell r="E72">
            <v>0</v>
          </cell>
          <cell r="F72" t="str">
            <v>Specialist soil testing</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row>
        <row r="73">
          <cell r="A73">
            <v>49</v>
          </cell>
          <cell r="B73">
            <v>0</v>
          </cell>
          <cell r="C73" t="str">
            <v>A</v>
          </cell>
          <cell r="D73">
            <v>0</v>
          </cell>
          <cell r="E73">
            <v>0</v>
          </cell>
          <cell r="F73" t="str">
            <v>Variable rates within blocks, based on yield potential.</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row>
        <row r="74">
          <cell r="A74">
            <v>50</v>
          </cell>
          <cell r="B74">
            <v>0</v>
          </cell>
          <cell r="C74" t="str">
            <v>A</v>
          </cell>
          <cell r="D74">
            <v>0</v>
          </cell>
          <cell r="E74">
            <v>0</v>
          </cell>
          <cell r="F74" t="str">
            <v>Subsurface applied with variable rate applicator</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row>
        <row r="75">
          <cell r="A75">
            <v>51</v>
          </cell>
          <cell r="B75">
            <v>0</v>
          </cell>
          <cell r="C75" t="str">
            <v>A</v>
          </cell>
          <cell r="D75">
            <v>0</v>
          </cell>
          <cell r="E75">
            <v>0</v>
          </cell>
          <cell r="F75" t="str">
            <v>Specialist interpretation of soil / leaf analysis results on problem areas</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row>
        <row r="76">
          <cell r="A76">
            <v>52</v>
          </cell>
          <cell r="B76">
            <v>0</v>
          </cell>
          <cell r="C76" t="str">
            <v>A</v>
          </cell>
          <cell r="D76">
            <v>0</v>
          </cell>
          <cell r="E76">
            <v>0</v>
          </cell>
          <cell r="F76" t="str">
            <v>Applications timed in respect to crop stage, irrigation &amp; rainfall</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row>
        <row r="77">
          <cell r="A77">
            <v>53</v>
          </cell>
          <cell r="B77">
            <v>0</v>
          </cell>
          <cell r="C77" t="str">
            <v>A</v>
          </cell>
          <cell r="D77">
            <v>0</v>
          </cell>
          <cell r="E77">
            <v>0</v>
          </cell>
          <cell r="F77" t="str">
            <v>Computerised records</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t="str">
            <v>Action to improve practice advanced by Reef Rescue Project</v>
          </cell>
          <cell r="U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row>
        <row r="81">
          <cell r="D81">
            <v>0</v>
          </cell>
          <cell r="E81">
            <v>0</v>
          </cell>
          <cell r="F81" t="str">
            <v>DISCUSSION</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row>
        <row r="82">
          <cell r="D82">
            <v>0</v>
          </cell>
          <cell r="E82">
            <v>0</v>
          </cell>
          <cell r="F82" t="str">
            <v>Your current fertiliser program is shown below. As this has been determined from a soil testing program on a by soil basis, and rates calculated by the 6 Easy Steps methodology, it has given you the optimal amounts of fertilisers for your plant and ratoon cane as well as complying with the Reef Protection legislation.</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row>
        <row r="83">
          <cell r="D83">
            <v>0</v>
          </cell>
          <cell r="E83">
            <v>0</v>
          </cell>
          <cell r="F83" t="str">
            <v>Subsurface fertiliser applications reduce the risk of losses in runoff and through volatilisation, as well as ensuring the maximum amount of fertiliser is available to the plant.</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row>
        <row r="84">
          <cell r="D84">
            <v>0</v>
          </cell>
          <cell r="E84">
            <v>0</v>
          </cell>
          <cell r="F84" t="str">
            <v>Variable rate technology is available to vary fertiliser rates within blocks, but is reliant on using GPS technology and detailed soil mapping. However these practices are costly and the economics of this system need to be investigated before implementing any of these strategies.</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row>
        <row r="85">
          <cell r="D85">
            <v>0</v>
          </cell>
          <cell r="E85">
            <v>0</v>
          </cell>
          <cell r="F85" t="str">
            <v>AgDat will soon be available for growers through the Mackay Sugar web site and can be used for recording data for all farm management practices, either manually or automatically through an AgDat remote unit that is installed in the tractor</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row>
        <row r="87">
          <cell r="D87">
            <v>0</v>
          </cell>
          <cell r="E87">
            <v>0</v>
          </cell>
          <cell r="F87" t="str">
            <v xml:space="preserve">Nutrition Program - </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row>
        <row r="88">
          <cell r="D88">
            <v>0</v>
          </cell>
          <cell r="E88">
            <v>0</v>
          </cell>
          <cell r="F88" t="str">
            <v>Plant cane and Plough Out and Replant cane blocks</v>
          </cell>
          <cell r="G88">
            <v>0</v>
          </cell>
          <cell r="H88">
            <v>0</v>
          </cell>
          <cell r="I88">
            <v>0</v>
          </cell>
          <cell r="J88">
            <v>0</v>
          </cell>
          <cell r="K88">
            <v>0</v>
          </cell>
          <cell r="L88">
            <v>0</v>
          </cell>
          <cell r="M88">
            <v>0</v>
          </cell>
          <cell r="N88">
            <v>0</v>
          </cell>
          <cell r="O88">
            <v>0</v>
          </cell>
          <cell r="P88">
            <v>0</v>
          </cell>
          <cell r="Q88">
            <v>0</v>
          </cell>
          <cell r="R88">
            <v>0</v>
          </cell>
          <cell r="S88">
            <v>0</v>
          </cell>
          <cell r="T88" t="str">
            <v>COMMENTS  ABOUT CURRENT PRACTICES</v>
          </cell>
          <cell r="U88">
            <v>0</v>
          </cell>
        </row>
        <row r="89">
          <cell r="D89">
            <v>0</v>
          </cell>
          <cell r="E89">
            <v>0</v>
          </cell>
          <cell r="F89" t="str">
            <v>Pre-Planting Mix 1</v>
          </cell>
          <cell r="G89" t="str">
            <v>Application rates</v>
          </cell>
          <cell r="H89">
            <v>0</v>
          </cell>
          <cell r="I89">
            <v>0</v>
          </cell>
          <cell r="J89">
            <v>0</v>
          </cell>
          <cell r="K89">
            <v>0</v>
          </cell>
          <cell r="L89">
            <v>0</v>
          </cell>
          <cell r="M89">
            <v>0</v>
          </cell>
          <cell r="N89">
            <v>0</v>
          </cell>
          <cell r="O89">
            <v>0</v>
          </cell>
          <cell r="P89">
            <v>0</v>
          </cell>
          <cell r="Q89">
            <v>0</v>
          </cell>
          <cell r="R89">
            <v>0</v>
          </cell>
          <cell r="S89">
            <v>0</v>
          </cell>
          <cell r="T89">
            <v>0</v>
          </cell>
          <cell r="U89">
            <v>0</v>
          </cell>
        </row>
        <row r="90">
          <cell r="D90">
            <v>0</v>
          </cell>
          <cell r="E90">
            <v>0</v>
          </cell>
          <cell r="F90" t="str">
            <v>(Fallow)</v>
          </cell>
          <cell r="G90" t="str">
            <v>Granular / Bio</v>
          </cell>
          <cell r="H90">
            <v>0</v>
          </cell>
          <cell r="I90">
            <v>0</v>
          </cell>
          <cell r="J90" t="str">
            <v>Mill Products</v>
          </cell>
          <cell r="K90" t="str">
            <v>Product ratios</v>
          </cell>
          <cell r="L90">
            <v>0</v>
          </cell>
          <cell r="M90">
            <v>0</v>
          </cell>
          <cell r="N90">
            <v>0</v>
          </cell>
          <cell r="O90" t="str">
            <v>Nutrient rates (kg/ha)</v>
          </cell>
          <cell r="P90">
            <v>0</v>
          </cell>
          <cell r="Q90">
            <v>0</v>
          </cell>
          <cell r="R90">
            <v>0</v>
          </cell>
          <cell r="S90">
            <v>0</v>
          </cell>
          <cell r="T90">
            <v>0</v>
          </cell>
          <cell r="U90">
            <v>0</v>
          </cell>
        </row>
        <row r="91">
          <cell r="D91">
            <v>0</v>
          </cell>
          <cell r="E91">
            <v>0</v>
          </cell>
          <cell r="F91" t="str">
            <v>Product</v>
          </cell>
          <cell r="G91" t="str">
            <v>Kg/ha</v>
          </cell>
          <cell r="H91" t="str">
            <v>or</v>
          </cell>
          <cell r="I91" t="str">
            <v>Bags/acre</v>
          </cell>
          <cell r="J91" t="str">
            <v>m3/Ha Tons</v>
          </cell>
          <cell r="K91" t="str">
            <v>N</v>
          </cell>
          <cell r="L91" t="str">
            <v>P</v>
          </cell>
          <cell r="M91" t="str">
            <v>K</v>
          </cell>
          <cell r="N91" t="str">
            <v>S</v>
          </cell>
          <cell r="O91" t="str">
            <v>N</v>
          </cell>
          <cell r="P91" t="str">
            <v>P</v>
          </cell>
          <cell r="Q91" t="str">
            <v>K</v>
          </cell>
          <cell r="R91" t="str">
            <v>S</v>
          </cell>
          <cell r="S91">
            <v>0</v>
          </cell>
          <cell r="T91">
            <v>0</v>
          </cell>
          <cell r="U91">
            <v>0</v>
          </cell>
        </row>
        <row r="92">
          <cell r="D92">
            <v>0</v>
          </cell>
          <cell r="E92">
            <v>0</v>
          </cell>
          <cell r="F92" t="str">
            <v>None</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row>
        <row r="93">
          <cell r="A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D94">
            <v>0</v>
          </cell>
          <cell r="E94">
            <v>0</v>
          </cell>
          <cell r="F94" t="str">
            <v>Pre-Planting Mix 2</v>
          </cell>
          <cell r="G94" t="str">
            <v>Application rates</v>
          </cell>
          <cell r="H94">
            <v>0</v>
          </cell>
          <cell r="I94">
            <v>0</v>
          </cell>
          <cell r="J94">
            <v>0</v>
          </cell>
          <cell r="K94">
            <v>0</v>
          </cell>
          <cell r="L94">
            <v>0</v>
          </cell>
          <cell r="M94">
            <v>0</v>
          </cell>
          <cell r="N94">
            <v>0</v>
          </cell>
          <cell r="O94">
            <v>0</v>
          </cell>
          <cell r="P94">
            <v>0</v>
          </cell>
          <cell r="Q94">
            <v>0</v>
          </cell>
          <cell r="R94">
            <v>0</v>
          </cell>
          <cell r="S94">
            <v>0</v>
          </cell>
          <cell r="T94">
            <v>0</v>
          </cell>
          <cell r="U94">
            <v>0</v>
          </cell>
        </row>
        <row r="95">
          <cell r="D95">
            <v>0</v>
          </cell>
          <cell r="E95">
            <v>0</v>
          </cell>
          <cell r="F95" t="str">
            <v>(Fallow)</v>
          </cell>
          <cell r="G95" t="str">
            <v>Granular / Bio</v>
          </cell>
          <cell r="H95">
            <v>0</v>
          </cell>
          <cell r="I95">
            <v>0</v>
          </cell>
          <cell r="J95" t="str">
            <v>Mill Products</v>
          </cell>
          <cell r="K95" t="str">
            <v>Product ratios</v>
          </cell>
          <cell r="L95">
            <v>0</v>
          </cell>
          <cell r="M95">
            <v>0</v>
          </cell>
          <cell r="N95">
            <v>0</v>
          </cell>
          <cell r="O95" t="str">
            <v>Nutrient rates (kg/ha)</v>
          </cell>
          <cell r="P95">
            <v>0</v>
          </cell>
          <cell r="Q95">
            <v>0</v>
          </cell>
          <cell r="R95">
            <v>0</v>
          </cell>
          <cell r="S95">
            <v>0</v>
          </cell>
          <cell r="T95">
            <v>0</v>
          </cell>
          <cell r="U95">
            <v>0</v>
          </cell>
        </row>
        <row r="96">
          <cell r="D96">
            <v>0</v>
          </cell>
          <cell r="E96">
            <v>0</v>
          </cell>
          <cell r="F96" t="str">
            <v>Product</v>
          </cell>
          <cell r="G96" t="str">
            <v>Kg/ha</v>
          </cell>
          <cell r="H96" t="str">
            <v>or</v>
          </cell>
          <cell r="I96" t="str">
            <v>Bags/  acre</v>
          </cell>
          <cell r="J96" t="str">
            <v>m3/Ha Tons</v>
          </cell>
          <cell r="K96" t="str">
            <v>N</v>
          </cell>
          <cell r="L96" t="str">
            <v>P</v>
          </cell>
          <cell r="M96" t="str">
            <v>K</v>
          </cell>
          <cell r="N96" t="str">
            <v>S</v>
          </cell>
          <cell r="O96" t="str">
            <v>N</v>
          </cell>
          <cell r="P96" t="str">
            <v>P</v>
          </cell>
          <cell r="Q96" t="str">
            <v>K</v>
          </cell>
          <cell r="R96" t="str">
            <v>S</v>
          </cell>
          <cell r="S96">
            <v>0</v>
          </cell>
          <cell r="T96">
            <v>0</v>
          </cell>
          <cell r="U96">
            <v>0</v>
          </cell>
        </row>
        <row r="97">
          <cell r="D97">
            <v>0</v>
          </cell>
          <cell r="E97">
            <v>0</v>
          </cell>
          <cell r="F97" t="str">
            <v>None</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row>
        <row r="98">
          <cell r="A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D99">
            <v>0</v>
          </cell>
          <cell r="E99">
            <v>0</v>
          </cell>
          <cell r="F99" t="str">
            <v xml:space="preserve">Planting Mix </v>
          </cell>
          <cell r="G99" t="str">
            <v>Application rates</v>
          </cell>
          <cell r="H99">
            <v>0</v>
          </cell>
          <cell r="I99">
            <v>0</v>
          </cell>
          <cell r="J99">
            <v>0</v>
          </cell>
          <cell r="K99">
            <v>0</v>
          </cell>
          <cell r="L99">
            <v>0</v>
          </cell>
          <cell r="M99">
            <v>0</v>
          </cell>
          <cell r="N99">
            <v>0</v>
          </cell>
          <cell r="O99">
            <v>0</v>
          </cell>
          <cell r="P99">
            <v>0</v>
          </cell>
          <cell r="Q99">
            <v>0</v>
          </cell>
          <cell r="R99">
            <v>0</v>
          </cell>
          <cell r="S99">
            <v>0</v>
          </cell>
          <cell r="T99">
            <v>0</v>
          </cell>
          <cell r="U99">
            <v>0</v>
          </cell>
        </row>
        <row r="100">
          <cell r="D100">
            <v>0</v>
          </cell>
          <cell r="E100">
            <v>0</v>
          </cell>
          <cell r="F100">
            <v>0</v>
          </cell>
          <cell r="G100" t="str">
            <v>Granular</v>
          </cell>
          <cell r="H100">
            <v>0</v>
          </cell>
          <cell r="I100">
            <v>0</v>
          </cell>
          <cell r="J100" t="str">
            <v>Mill Products</v>
          </cell>
          <cell r="K100" t="str">
            <v>Product ratios</v>
          </cell>
          <cell r="L100">
            <v>0</v>
          </cell>
          <cell r="M100">
            <v>0</v>
          </cell>
          <cell r="N100">
            <v>0</v>
          </cell>
          <cell r="O100" t="str">
            <v>Nutrient rates (kg/ha)</v>
          </cell>
          <cell r="P100">
            <v>0</v>
          </cell>
          <cell r="Q100">
            <v>0</v>
          </cell>
          <cell r="R100">
            <v>0</v>
          </cell>
          <cell r="S100">
            <v>0</v>
          </cell>
          <cell r="T100">
            <v>0</v>
          </cell>
          <cell r="U100">
            <v>0</v>
          </cell>
        </row>
        <row r="101">
          <cell r="D101">
            <v>0</v>
          </cell>
          <cell r="E101">
            <v>0</v>
          </cell>
          <cell r="F101" t="str">
            <v>Product</v>
          </cell>
          <cell r="G101" t="str">
            <v>Kg/ha</v>
          </cell>
          <cell r="H101" t="str">
            <v>or</v>
          </cell>
          <cell r="I101" t="str">
            <v>Bags/  acre</v>
          </cell>
          <cell r="J101" t="str">
            <v>m3/Ha Tons</v>
          </cell>
          <cell r="K101" t="str">
            <v>N</v>
          </cell>
          <cell r="L101" t="str">
            <v>P</v>
          </cell>
          <cell r="M101" t="str">
            <v>K</v>
          </cell>
          <cell r="N101" t="str">
            <v>S</v>
          </cell>
          <cell r="O101" t="str">
            <v>N</v>
          </cell>
          <cell r="P101" t="str">
            <v>P</v>
          </cell>
          <cell r="Q101" t="str">
            <v>K</v>
          </cell>
          <cell r="R101" t="str">
            <v>S</v>
          </cell>
          <cell r="S101">
            <v>0</v>
          </cell>
          <cell r="T101">
            <v>0</v>
          </cell>
          <cell r="U101">
            <v>0</v>
          </cell>
        </row>
        <row r="102">
          <cell r="D102">
            <v>0</v>
          </cell>
          <cell r="E102">
            <v>0</v>
          </cell>
          <cell r="F102" t="str">
            <v>None</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row>
        <row r="103">
          <cell r="A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D104">
            <v>0</v>
          </cell>
          <cell r="E104">
            <v>0</v>
          </cell>
          <cell r="F104" t="str">
            <v>Side Dress Mix</v>
          </cell>
          <cell r="G104" t="str">
            <v>Application rates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row>
        <row r="105">
          <cell r="D105">
            <v>0</v>
          </cell>
          <cell r="E105">
            <v>0</v>
          </cell>
          <cell r="F105">
            <v>0</v>
          </cell>
          <cell r="G105" t="str">
            <v>Granular</v>
          </cell>
          <cell r="H105">
            <v>0</v>
          </cell>
          <cell r="I105">
            <v>0</v>
          </cell>
          <cell r="J105" t="str">
            <v>Mill Products</v>
          </cell>
          <cell r="K105" t="str">
            <v>Product ratios</v>
          </cell>
          <cell r="L105">
            <v>0</v>
          </cell>
          <cell r="M105">
            <v>0</v>
          </cell>
          <cell r="N105">
            <v>0</v>
          </cell>
          <cell r="O105" t="str">
            <v>Nutrient rates (kg/ha)</v>
          </cell>
          <cell r="P105">
            <v>0</v>
          </cell>
          <cell r="Q105">
            <v>0</v>
          </cell>
          <cell r="R105">
            <v>0</v>
          </cell>
          <cell r="S105">
            <v>0</v>
          </cell>
          <cell r="T105">
            <v>0</v>
          </cell>
          <cell r="U105">
            <v>0</v>
          </cell>
        </row>
        <row r="106">
          <cell r="D106">
            <v>0</v>
          </cell>
          <cell r="E106">
            <v>0</v>
          </cell>
          <cell r="F106" t="str">
            <v>Product</v>
          </cell>
          <cell r="G106" t="str">
            <v>Kg/ha</v>
          </cell>
          <cell r="H106" t="str">
            <v>or</v>
          </cell>
          <cell r="I106" t="str">
            <v>Bags/  acre</v>
          </cell>
          <cell r="J106" t="str">
            <v>m3/Ha Tons</v>
          </cell>
          <cell r="K106" t="str">
            <v>N</v>
          </cell>
          <cell r="L106" t="str">
            <v>P</v>
          </cell>
          <cell r="M106" t="str">
            <v>K</v>
          </cell>
          <cell r="N106" t="str">
            <v>S</v>
          </cell>
          <cell r="O106" t="str">
            <v>N</v>
          </cell>
          <cell r="P106" t="str">
            <v>P</v>
          </cell>
          <cell r="Q106" t="str">
            <v>K</v>
          </cell>
          <cell r="R106" t="str">
            <v>S</v>
          </cell>
          <cell r="S106">
            <v>0</v>
          </cell>
          <cell r="T106">
            <v>0</v>
          </cell>
          <cell r="U106">
            <v>0</v>
          </cell>
        </row>
        <row r="107">
          <cell r="D107">
            <v>0</v>
          </cell>
          <cell r="E107">
            <v>0</v>
          </cell>
          <cell r="F107" t="str">
            <v>None</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row>
        <row r="109">
          <cell r="D109">
            <v>0</v>
          </cell>
          <cell r="E109">
            <v>0</v>
          </cell>
          <cell r="F109" t="str">
            <v>Bio  =</v>
          </cell>
          <cell r="G109" t="str">
            <v>Nitrogen fixing break crop Estimate in Kgs /Ha</v>
          </cell>
          <cell r="H109">
            <v>0</v>
          </cell>
          <cell r="I109">
            <v>0</v>
          </cell>
          <cell r="J109">
            <v>0</v>
          </cell>
          <cell r="K109">
            <v>0</v>
          </cell>
          <cell r="L109">
            <v>0</v>
          </cell>
          <cell r="M109">
            <v>0</v>
          </cell>
          <cell r="N109">
            <v>0</v>
          </cell>
          <cell r="O109" t="str">
            <v>Total crop application Plant</v>
          </cell>
          <cell r="P109">
            <v>0</v>
          </cell>
          <cell r="Q109">
            <v>0</v>
          </cell>
          <cell r="R109">
            <v>0</v>
          </cell>
          <cell r="S109">
            <v>0</v>
          </cell>
          <cell r="T109">
            <v>0</v>
          </cell>
          <cell r="U109">
            <v>0</v>
          </cell>
        </row>
        <row r="110">
          <cell r="D110">
            <v>0</v>
          </cell>
          <cell r="E110">
            <v>0</v>
          </cell>
          <cell r="F110">
            <v>0</v>
          </cell>
          <cell r="G110">
            <v>0</v>
          </cell>
          <cell r="H110">
            <v>0</v>
          </cell>
          <cell r="I110">
            <v>0</v>
          </cell>
          <cell r="J110">
            <v>0</v>
          </cell>
          <cell r="K110">
            <v>0</v>
          </cell>
          <cell r="L110">
            <v>0</v>
          </cell>
          <cell r="M110">
            <v>0</v>
          </cell>
          <cell r="N110">
            <v>0</v>
          </cell>
          <cell r="O110" t="str">
            <v>N</v>
          </cell>
          <cell r="P110" t="str">
            <v>P</v>
          </cell>
          <cell r="Q110" t="str">
            <v>K</v>
          </cell>
          <cell r="R110" t="str">
            <v>S</v>
          </cell>
          <cell r="S110">
            <v>0</v>
          </cell>
          <cell r="T110">
            <v>0</v>
          </cell>
          <cell r="U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row>
        <row r="112">
          <cell r="D112">
            <v>0</v>
          </cell>
          <cell r="E112">
            <v>0</v>
          </cell>
          <cell r="F112" t="str">
            <v>RATOONS</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row>
        <row r="113">
          <cell r="D113">
            <v>0</v>
          </cell>
          <cell r="E113">
            <v>0</v>
          </cell>
          <cell r="F113" t="str">
            <v>Ratoon  Mix  1</v>
          </cell>
          <cell r="G113" t="str">
            <v>Application rates</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row>
        <row r="114">
          <cell r="D114">
            <v>0</v>
          </cell>
          <cell r="E114">
            <v>0</v>
          </cell>
          <cell r="F114">
            <v>0</v>
          </cell>
          <cell r="G114" t="str">
            <v>Granular</v>
          </cell>
          <cell r="H114">
            <v>0</v>
          </cell>
          <cell r="I114">
            <v>0</v>
          </cell>
          <cell r="J114" t="str">
            <v>Mill products</v>
          </cell>
          <cell r="K114" t="str">
            <v>Product ratios</v>
          </cell>
          <cell r="L114">
            <v>0</v>
          </cell>
          <cell r="M114">
            <v>0</v>
          </cell>
          <cell r="N114">
            <v>0</v>
          </cell>
          <cell r="O114" t="str">
            <v>Nutrient rates (kg/ha)</v>
          </cell>
          <cell r="P114">
            <v>0</v>
          </cell>
          <cell r="Q114">
            <v>0</v>
          </cell>
          <cell r="R114">
            <v>0</v>
          </cell>
          <cell r="S114">
            <v>0</v>
          </cell>
          <cell r="T114">
            <v>0</v>
          </cell>
          <cell r="U114">
            <v>0</v>
          </cell>
        </row>
        <row r="115">
          <cell r="D115">
            <v>0</v>
          </cell>
          <cell r="E115">
            <v>0</v>
          </cell>
          <cell r="F115" t="str">
            <v>Product</v>
          </cell>
          <cell r="G115" t="str">
            <v>Kg/ha</v>
          </cell>
          <cell r="H115" t="str">
            <v>or</v>
          </cell>
          <cell r="I115" t="str">
            <v>Bags/  acre</v>
          </cell>
          <cell r="J115" t="str">
            <v>m3/Ha Tons</v>
          </cell>
          <cell r="K115" t="str">
            <v>N</v>
          </cell>
          <cell r="L115" t="str">
            <v>P</v>
          </cell>
          <cell r="M115" t="str">
            <v>K</v>
          </cell>
          <cell r="N115" t="str">
            <v>S</v>
          </cell>
          <cell r="O115" t="str">
            <v>N</v>
          </cell>
          <cell r="P115" t="str">
            <v>P</v>
          </cell>
          <cell r="Q115" t="str">
            <v>K</v>
          </cell>
          <cell r="R115" t="str">
            <v>S</v>
          </cell>
          <cell r="S115">
            <v>0</v>
          </cell>
          <cell r="T115">
            <v>0</v>
          </cell>
          <cell r="U115">
            <v>0</v>
          </cell>
        </row>
        <row r="116">
          <cell r="D116">
            <v>0</v>
          </cell>
          <cell r="E116">
            <v>0</v>
          </cell>
          <cell r="F116" t="str">
            <v>None</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row>
        <row r="118">
          <cell r="D118">
            <v>0</v>
          </cell>
          <cell r="E118">
            <v>0</v>
          </cell>
          <cell r="F118" t="str">
            <v>Ratoon  Mix  2</v>
          </cell>
          <cell r="G118" t="str">
            <v>Application rates</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row>
        <row r="119">
          <cell r="D119">
            <v>0</v>
          </cell>
          <cell r="E119">
            <v>0</v>
          </cell>
          <cell r="F119">
            <v>0</v>
          </cell>
          <cell r="G119" t="str">
            <v>Granular</v>
          </cell>
          <cell r="H119">
            <v>0</v>
          </cell>
          <cell r="I119">
            <v>0</v>
          </cell>
          <cell r="J119" t="str">
            <v>Mill products</v>
          </cell>
          <cell r="K119" t="str">
            <v>Product ratios</v>
          </cell>
          <cell r="L119">
            <v>0</v>
          </cell>
          <cell r="M119">
            <v>0</v>
          </cell>
          <cell r="N119">
            <v>0</v>
          </cell>
          <cell r="O119" t="str">
            <v>Nutrient rates (kg/ha)</v>
          </cell>
          <cell r="P119">
            <v>0</v>
          </cell>
          <cell r="Q119">
            <v>0</v>
          </cell>
          <cell r="R119">
            <v>0</v>
          </cell>
          <cell r="S119">
            <v>0</v>
          </cell>
          <cell r="T119">
            <v>0</v>
          </cell>
          <cell r="U119">
            <v>0</v>
          </cell>
        </row>
        <row r="120">
          <cell r="D120">
            <v>0</v>
          </cell>
          <cell r="E120">
            <v>0</v>
          </cell>
          <cell r="F120" t="str">
            <v>Product</v>
          </cell>
          <cell r="G120" t="str">
            <v>Kg/ha</v>
          </cell>
          <cell r="H120" t="str">
            <v>or</v>
          </cell>
          <cell r="I120" t="str">
            <v>Bags/  acre</v>
          </cell>
          <cell r="J120" t="str">
            <v>m3/Ha Tons</v>
          </cell>
          <cell r="K120" t="str">
            <v>N</v>
          </cell>
          <cell r="L120" t="str">
            <v>P</v>
          </cell>
          <cell r="M120" t="str">
            <v>K</v>
          </cell>
          <cell r="N120" t="str">
            <v>S</v>
          </cell>
          <cell r="O120" t="str">
            <v>N</v>
          </cell>
          <cell r="P120" t="str">
            <v>P</v>
          </cell>
          <cell r="Q120" t="str">
            <v>K</v>
          </cell>
          <cell r="R120" t="str">
            <v>S</v>
          </cell>
          <cell r="S120">
            <v>0</v>
          </cell>
          <cell r="T120">
            <v>0</v>
          </cell>
          <cell r="U120">
            <v>0</v>
          </cell>
        </row>
        <row r="121">
          <cell r="D121">
            <v>0</v>
          </cell>
          <cell r="E121">
            <v>0</v>
          </cell>
          <cell r="F121" t="str">
            <v>None</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row>
        <row r="123">
          <cell r="D123">
            <v>0</v>
          </cell>
          <cell r="E123">
            <v>0</v>
          </cell>
          <cell r="F123">
            <v>0</v>
          </cell>
          <cell r="G123">
            <v>0</v>
          </cell>
          <cell r="H123">
            <v>0</v>
          </cell>
          <cell r="I123">
            <v>0</v>
          </cell>
          <cell r="J123">
            <v>0</v>
          </cell>
          <cell r="K123">
            <v>0</v>
          </cell>
          <cell r="L123">
            <v>0</v>
          </cell>
          <cell r="M123">
            <v>0</v>
          </cell>
          <cell r="N123">
            <v>0</v>
          </cell>
          <cell r="O123" t="str">
            <v>Total crop application Ratoon</v>
          </cell>
          <cell r="P123">
            <v>0</v>
          </cell>
          <cell r="Q123">
            <v>0</v>
          </cell>
          <cell r="R123">
            <v>0</v>
          </cell>
          <cell r="S123">
            <v>0</v>
          </cell>
          <cell r="T123">
            <v>0</v>
          </cell>
          <cell r="U123">
            <v>0</v>
          </cell>
        </row>
        <row r="124">
          <cell r="D124">
            <v>0</v>
          </cell>
          <cell r="E124">
            <v>0</v>
          </cell>
          <cell r="F124">
            <v>0</v>
          </cell>
          <cell r="G124">
            <v>0</v>
          </cell>
          <cell r="H124">
            <v>0</v>
          </cell>
          <cell r="I124">
            <v>0</v>
          </cell>
          <cell r="J124">
            <v>0</v>
          </cell>
          <cell r="K124">
            <v>0</v>
          </cell>
          <cell r="L124">
            <v>0</v>
          </cell>
          <cell r="M124">
            <v>0</v>
          </cell>
          <cell r="N124">
            <v>0</v>
          </cell>
          <cell r="O124" t="str">
            <v>N</v>
          </cell>
          <cell r="P124" t="str">
            <v>P</v>
          </cell>
          <cell r="Q124" t="str">
            <v>K</v>
          </cell>
          <cell r="R124" t="str">
            <v>S</v>
          </cell>
          <cell r="S124">
            <v>0</v>
          </cell>
          <cell r="T124">
            <v>0</v>
          </cell>
          <cell r="U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row>
        <row r="127">
          <cell r="D127" t="str">
            <v>CHEMICAL MANAGEMENT</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row>
        <row r="128">
          <cell r="D128" t="str">
            <v xml:space="preserve">r </v>
          </cell>
          <cell r="E128" t="str">
            <v>Not best practice</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row>
        <row r="129">
          <cell r="D129" t="str">
            <v>P</v>
          </cell>
          <cell r="E129" t="str">
            <v>Best Practice</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t="str">
            <v>Action to improve practice</v>
          </cell>
          <cell r="U129" t="str">
            <v>Year</v>
          </cell>
        </row>
        <row r="130">
          <cell r="D130" t="str">
            <v xml:space="preserve">Class D </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row>
        <row r="131">
          <cell r="A131">
            <v>54</v>
          </cell>
          <cell r="B131">
            <v>0</v>
          </cell>
          <cell r="C131" t="str">
            <v>D</v>
          </cell>
          <cell r="D131">
            <v>0</v>
          </cell>
          <cell r="E131">
            <v>0</v>
          </cell>
          <cell r="F131" t="str">
            <v>Blanket herbicide strategy whole farm using historic application rates</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row>
        <row r="132">
          <cell r="A132">
            <v>55</v>
          </cell>
          <cell r="B132">
            <v>0</v>
          </cell>
          <cell r="C132" t="str">
            <v>D</v>
          </cell>
          <cell r="D132">
            <v>0</v>
          </cell>
          <cell r="E132">
            <v>0</v>
          </cell>
          <cell r="F132" t="str">
            <v>Full strength mixtures normally used (highest label rates)</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row>
        <row r="133">
          <cell r="A133">
            <v>56</v>
          </cell>
          <cell r="B133">
            <v>0</v>
          </cell>
          <cell r="C133" t="str">
            <v>D</v>
          </cell>
          <cell r="D133">
            <v>0</v>
          </cell>
          <cell r="E133">
            <v>0</v>
          </cell>
          <cell r="F133" t="str">
            <v>Mental recording system</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row>
        <row r="134">
          <cell r="D134" t="str">
            <v>Class C</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row>
        <row r="135">
          <cell r="A135">
            <v>57</v>
          </cell>
          <cell r="B135">
            <v>0</v>
          </cell>
          <cell r="C135" t="str">
            <v>C</v>
          </cell>
          <cell r="D135">
            <v>0</v>
          </cell>
          <cell r="E135">
            <v>0</v>
          </cell>
          <cell r="F135" t="str">
            <v>One herbicide strategy used for plant and a different strategy for ratoons</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row>
        <row r="136">
          <cell r="A136">
            <v>58</v>
          </cell>
          <cell r="B136">
            <v>0</v>
          </cell>
          <cell r="C136" t="str">
            <v>C</v>
          </cell>
          <cell r="D136">
            <v>0</v>
          </cell>
          <cell r="E136">
            <v>0</v>
          </cell>
          <cell r="F136" t="str">
            <v>Residual and knockdown rates appropriate to weed pressure and size</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row>
        <row r="137">
          <cell r="A137">
            <v>59</v>
          </cell>
          <cell r="B137">
            <v>0</v>
          </cell>
          <cell r="C137" t="str">
            <v>C</v>
          </cell>
          <cell r="D137">
            <v>0</v>
          </cell>
          <cell r="E137">
            <v>0</v>
          </cell>
          <cell r="F137" t="str">
            <v>Records kept in daily diary</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row>
        <row r="138">
          <cell r="A138">
            <v>60</v>
          </cell>
          <cell r="B138">
            <v>0</v>
          </cell>
          <cell r="C138" t="str">
            <v>C</v>
          </cell>
          <cell r="D138">
            <v>0</v>
          </cell>
          <cell r="E138">
            <v>0</v>
          </cell>
          <cell r="F138" t="str">
            <v>Calibration of spray equipment conducted regularly</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row>
        <row r="139">
          <cell r="D139" t="str">
            <v>Class B</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row>
        <row r="140">
          <cell r="A140">
            <v>61</v>
          </cell>
          <cell r="B140">
            <v>0</v>
          </cell>
          <cell r="C140" t="str">
            <v>B</v>
          </cell>
          <cell r="D140">
            <v>0</v>
          </cell>
          <cell r="E140">
            <v>0</v>
          </cell>
          <cell r="F140" t="str">
            <v>Use of new technology – shielded sprayers, air inducted nozzles</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row>
        <row r="141">
          <cell r="A141">
            <v>62</v>
          </cell>
          <cell r="B141">
            <v>0</v>
          </cell>
          <cell r="C141" t="str">
            <v>B</v>
          </cell>
          <cell r="D141">
            <v>0</v>
          </cell>
          <cell r="E141">
            <v>0</v>
          </cell>
          <cell r="F141" t="str">
            <v>Knockdown herbicides form the basis of herbicide program – replacing residuals where possible</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row>
        <row r="142">
          <cell r="A142">
            <v>63</v>
          </cell>
          <cell r="B142">
            <v>0</v>
          </cell>
          <cell r="C142" t="str">
            <v>B</v>
          </cell>
          <cell r="D142">
            <v>0</v>
          </cell>
          <cell r="E142">
            <v>0</v>
          </cell>
          <cell r="F142" t="str">
            <v>Residual herbicides used where weed species and pressure demands / watered in as soon as practicable after application</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row>
        <row r="143">
          <cell r="A143">
            <v>64</v>
          </cell>
          <cell r="B143">
            <v>0</v>
          </cell>
          <cell r="C143" t="str">
            <v>B</v>
          </cell>
          <cell r="D143">
            <v>0</v>
          </cell>
          <cell r="E143">
            <v>0</v>
          </cell>
          <cell r="F143" t="str">
            <v>Variable (strategic) herbicide strategies between blocks (not just between plant &amp; ratoons)</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row>
        <row r="144">
          <cell r="A144">
            <v>65</v>
          </cell>
          <cell r="B144">
            <v>0</v>
          </cell>
          <cell r="C144" t="str">
            <v>B</v>
          </cell>
          <cell r="D144">
            <v>0</v>
          </cell>
          <cell r="E144">
            <v>0</v>
          </cell>
          <cell r="F144" t="str">
            <v>Applications timed with respect to crop stage, irrigation, rainfall</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row>
        <row r="145">
          <cell r="A145">
            <v>66</v>
          </cell>
          <cell r="B145">
            <v>0</v>
          </cell>
          <cell r="C145" t="str">
            <v>B</v>
          </cell>
          <cell r="D145">
            <v>0</v>
          </cell>
          <cell r="E145">
            <v>0</v>
          </cell>
          <cell r="F145" t="str">
            <v>Paddock journal and/or electronic record keeping</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row>
        <row r="146">
          <cell r="A146">
            <v>67</v>
          </cell>
          <cell r="B146">
            <v>0</v>
          </cell>
          <cell r="C146" t="str">
            <v>B</v>
          </cell>
          <cell r="D146">
            <v>0</v>
          </cell>
          <cell r="E146">
            <v>0</v>
          </cell>
          <cell r="F146" t="str">
            <v>Meet legislative requirements and maintain standards for chemical storage, application and disposal</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row>
        <row r="147">
          <cell r="A147">
            <v>68</v>
          </cell>
          <cell r="B147">
            <v>0</v>
          </cell>
          <cell r="C147" t="str">
            <v>B</v>
          </cell>
          <cell r="D147">
            <v>0</v>
          </cell>
          <cell r="E147">
            <v>0</v>
          </cell>
          <cell r="F147" t="str">
            <v>Focus on good weed control in fallow and plant cane to reduce weed pressure in ratoons</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row>
        <row r="148">
          <cell r="D148" t="str">
            <v>Class A</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row>
        <row r="149">
          <cell r="A149">
            <v>69</v>
          </cell>
          <cell r="B149">
            <v>0</v>
          </cell>
          <cell r="C149" t="str">
            <v>A</v>
          </cell>
          <cell r="D149">
            <v>0</v>
          </cell>
          <cell r="E149">
            <v>0</v>
          </cell>
          <cell r="F149" t="str">
            <v>Use of new technology – shielded sprayers, air inducted nozzles</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row>
        <row r="150">
          <cell r="A150">
            <v>70</v>
          </cell>
          <cell r="B150">
            <v>0</v>
          </cell>
          <cell r="C150" t="str">
            <v>A</v>
          </cell>
          <cell r="D150">
            <v>0</v>
          </cell>
          <cell r="E150">
            <v>0</v>
          </cell>
          <cell r="F150" t="str">
            <v>Knockdown herbicides form the basis of herbicide program with strategic use of non mobile residuals</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row>
        <row r="151">
          <cell r="A151">
            <v>71</v>
          </cell>
          <cell r="B151">
            <v>0</v>
          </cell>
          <cell r="C151" t="str">
            <v>A</v>
          </cell>
          <cell r="D151">
            <v>0</v>
          </cell>
          <cell r="E151">
            <v>0</v>
          </cell>
          <cell r="F151" t="str">
            <v>Strategic herbicide strategies within blocks (based on weed pressure &amp; weed type)</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row>
        <row r="152">
          <cell r="A152">
            <v>72</v>
          </cell>
          <cell r="B152">
            <v>0</v>
          </cell>
          <cell r="C152" t="str">
            <v>A</v>
          </cell>
          <cell r="D152">
            <v>0</v>
          </cell>
          <cell r="E152">
            <v>0</v>
          </cell>
          <cell r="F152" t="str">
            <v>GPS systems – spray application equipment &amp; rate controllers</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row>
        <row r="153">
          <cell r="A153">
            <v>73</v>
          </cell>
          <cell r="B153">
            <v>0</v>
          </cell>
          <cell r="C153" t="str">
            <v>A</v>
          </cell>
          <cell r="D153">
            <v>0</v>
          </cell>
          <cell r="E153">
            <v>0</v>
          </cell>
          <cell r="F153" t="str">
            <v>Computerised record keeping</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row>
        <row r="154">
          <cell r="A154">
            <v>74</v>
          </cell>
          <cell r="B154">
            <v>0</v>
          </cell>
          <cell r="C154" t="str">
            <v>A</v>
          </cell>
          <cell r="D154">
            <v>0</v>
          </cell>
          <cell r="E154">
            <v>0</v>
          </cell>
          <cell r="F154" t="str">
            <v>Meet legislative requirements and maintain standards for chemical storage, application and disposal</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t="str">
            <v>Action to improve practice advanced by Reef Rescue Project</v>
          </cell>
          <cell r="U155">
            <v>0</v>
          </cell>
        </row>
        <row r="156">
          <cell r="D156" t="str">
            <v>Chemical Management Plan</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row>
        <row r="157">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t="str">
            <v>TARGETED  STRAGERGIES  FOR PROBLEM AREAS OR WEEDS</v>
          </cell>
          <cell r="U157">
            <v>0</v>
          </cell>
        </row>
        <row r="158">
          <cell r="D158" t="str">
            <v>Weed pressures marked on farm map – grass, broadleaf, vine</v>
          </cell>
          <cell r="E158">
            <v>0</v>
          </cell>
          <cell r="F158">
            <v>0</v>
          </cell>
          <cell r="G158">
            <v>0</v>
          </cell>
          <cell r="H158">
            <v>0</v>
          </cell>
          <cell r="I158">
            <v>0</v>
          </cell>
          <cell r="J158">
            <v>0</v>
          </cell>
          <cell r="K158" t="str">
            <v>FALLOW</v>
          </cell>
          <cell r="L158">
            <v>0</v>
          </cell>
          <cell r="M158">
            <v>0</v>
          </cell>
          <cell r="N158" t="str">
            <v>PLANT</v>
          </cell>
          <cell r="O158">
            <v>0</v>
          </cell>
          <cell r="P158">
            <v>0</v>
          </cell>
          <cell r="Q158" t="str">
            <v>RATOON</v>
          </cell>
          <cell r="R158">
            <v>0</v>
          </cell>
          <cell r="S158">
            <v>0</v>
          </cell>
          <cell r="T158">
            <v>0</v>
          </cell>
          <cell r="U158" t="str">
            <v xml:space="preserve">YEAR </v>
          </cell>
        </row>
        <row r="159">
          <cell r="D159" t="str">
            <v>CONTROL METHODS</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row>
        <row r="160">
          <cell r="D160" t="str">
            <v>PRODUCTS &amp; RATES USED</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row>
        <row r="161">
          <cell r="D161" t="str">
            <v>TIMING OF APPLICATION - CROP STAGE</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row>
        <row r="162">
          <cell r="D162" t="str">
            <v>STORAGE FACILITIES &amp; WASH DOWN</v>
          </cell>
          <cell r="E162">
            <v>0</v>
          </cell>
          <cell r="F162">
            <v>0</v>
          </cell>
          <cell r="G162">
            <v>0</v>
          </cell>
          <cell r="H162">
            <v>0</v>
          </cell>
          <cell r="I162">
            <v>0</v>
          </cell>
          <cell r="J162">
            <v>0</v>
          </cell>
          <cell r="K162" t="str">
            <v>Locked storage shed. Keep product MSDS in office and shed. Check storage shed requirements against future WH&amp;S legislation – e.g. bunding, ventilation, shelving, safety equipment and wash-down etc.</v>
          </cell>
          <cell r="L162">
            <v>0</v>
          </cell>
          <cell r="M162">
            <v>0</v>
          </cell>
          <cell r="N162">
            <v>0</v>
          </cell>
          <cell r="O162">
            <v>0</v>
          </cell>
          <cell r="P162">
            <v>0</v>
          </cell>
          <cell r="Q162">
            <v>0</v>
          </cell>
          <cell r="R162">
            <v>0</v>
          </cell>
          <cell r="S162">
            <v>0</v>
          </cell>
          <cell r="T162">
            <v>0</v>
          </cell>
          <cell r="U162">
            <v>0</v>
          </cell>
        </row>
        <row r="163">
          <cell r="D163" t="str">
            <v>CONTAINER MANAGEMENT</v>
          </cell>
          <cell r="E163">
            <v>0</v>
          </cell>
          <cell r="F163">
            <v>0</v>
          </cell>
          <cell r="G163">
            <v>0</v>
          </cell>
          <cell r="H163">
            <v>0</v>
          </cell>
          <cell r="I163">
            <v>0</v>
          </cell>
          <cell r="J163">
            <v>0</v>
          </cell>
          <cell r="K163" t="str">
            <v>Triple rinse and take empty containers to a DrumMuster depot</v>
          </cell>
          <cell r="L163">
            <v>0</v>
          </cell>
          <cell r="M163">
            <v>0</v>
          </cell>
          <cell r="N163">
            <v>0</v>
          </cell>
          <cell r="O163">
            <v>0</v>
          </cell>
          <cell r="P163">
            <v>0</v>
          </cell>
          <cell r="Q163">
            <v>0</v>
          </cell>
          <cell r="R163">
            <v>0</v>
          </cell>
          <cell r="S163">
            <v>0</v>
          </cell>
          <cell r="T163">
            <v>0</v>
          </cell>
          <cell r="U163">
            <v>0</v>
          </cell>
        </row>
        <row r="164">
          <cell r="D164" t="str">
            <v>RECORD KEEPING</v>
          </cell>
          <cell r="E164">
            <v>0</v>
          </cell>
          <cell r="F164">
            <v>0</v>
          </cell>
          <cell r="G164">
            <v>0</v>
          </cell>
          <cell r="H164">
            <v>0</v>
          </cell>
          <cell r="I164">
            <v>0</v>
          </cell>
          <cell r="J164">
            <v>0</v>
          </cell>
          <cell r="K164" t="str">
            <v>Herbicide record book, or AgDat</v>
          </cell>
          <cell r="L164">
            <v>0</v>
          </cell>
          <cell r="M164">
            <v>0</v>
          </cell>
          <cell r="N164">
            <v>0</v>
          </cell>
          <cell r="O164">
            <v>0</v>
          </cell>
          <cell r="P164">
            <v>0</v>
          </cell>
          <cell r="Q164">
            <v>0</v>
          </cell>
          <cell r="R164">
            <v>0</v>
          </cell>
          <cell r="S164">
            <v>0</v>
          </cell>
          <cell r="T164">
            <v>0</v>
          </cell>
          <cell r="U164">
            <v>0</v>
          </cell>
        </row>
        <row r="165">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row>
        <row r="166">
          <cell r="D166" t="str">
            <v>DISCUSSION</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row>
        <row r="167">
          <cell r="D167" t="str">
            <v xml:space="preserve">Diuron and other regulated chemicals are now subject to a 20 to 30 m setback from waterbodies, dependent upon weather conditions, under the Reef Protection legislation from 1 October 2010. This may affect where Atridex, Velpar and Diurex can be used on some of your cane blocks. For these areas you may need to look at alternative methods of weed control such as shielded sprayers using knockdown chemicals. </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row>
        <row r="168">
          <cell r="D168" t="str">
            <v>Under Reef Protection legislation, from 1 January 2010, Diuron, Atrazine and Ametryn are subject to maximum annual rates of 1.8 kg active ingredient (ai)/ha, 3 kg ai/ha and 2.3 kg ai/ha respectively.</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row>
        <row r="169">
          <cell r="D169" t="str">
            <v>Changing your spray system to variable rate linked to GPS capability will allow you to map weed pressures on your farm so that you can vary spray rates within blocks thus reducing the amount of chemicals that you use. This may also allow you to move away from mobile residual chemicals such as diuron and atrazine.</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row>
        <row r="170">
          <cell r="D170" t="str">
            <v>AgDat is now available for growers through the Mackay Sugar web site and can be used for recording data for all farm management practices.</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row>
        <row r="171">
          <cell r="D171" t="str">
            <v xml:space="preserve">Shielded sprayers allow you to use knockdown herbicides such as glyphosate for in-crop weed control rather than relying on regulated residual herbicides. </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row>
        <row r="172">
          <cell r="D172" t="str">
            <v xml:space="preserve">Air Inducted nozzles are a more efficient application and have significantly less drip due to the larger droplet size. </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row>
        <row r="173">
          <cell r="D173" t="str">
            <v xml:space="preserve">Your spray program is based mainly on residual chemicals, with knockdowns being used only for weed control in fallow blocks. I recommend that you re-evaluate your herbicide program and develop a weed management program using knockdowns as much as possible. </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row>
        <row r="174">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row>
        <row r="176">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row>
        <row r="177">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row>
        <row r="178">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row>
        <row r="179">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row>
        <row r="180">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row>
        <row r="181">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row>
        <row r="182">
          <cell r="D182" t="str">
            <v>HARVESTING</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row>
        <row r="183">
          <cell r="D183" t="str">
            <v xml:space="preserve">r </v>
          </cell>
          <cell r="E183" t="str">
            <v>Not best practice</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row>
        <row r="184">
          <cell r="D184" t="str">
            <v>P</v>
          </cell>
          <cell r="E184" t="str">
            <v>Best Practice</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t="str">
            <v>Action to improve practice</v>
          </cell>
          <cell r="U184" t="str">
            <v>Year</v>
          </cell>
        </row>
        <row r="185">
          <cell r="D185" t="str">
            <v>Class D</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row>
        <row r="186">
          <cell r="A186">
            <v>75</v>
          </cell>
          <cell r="B186">
            <v>0</v>
          </cell>
          <cell r="C186" t="str">
            <v>D</v>
          </cell>
          <cell r="D186">
            <v>0</v>
          </cell>
          <cell r="E186">
            <v>0</v>
          </cell>
          <cell r="F186" t="str">
            <v>Minimal communication between grower and contractor</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row>
        <row r="187">
          <cell r="A187">
            <v>76</v>
          </cell>
          <cell r="B187">
            <v>0</v>
          </cell>
          <cell r="C187" t="str">
            <v>D</v>
          </cell>
          <cell r="D187">
            <v>0</v>
          </cell>
          <cell r="E187">
            <v>0</v>
          </cell>
          <cell r="F187" t="str">
            <v>No reference to Mill cane quality reports</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row>
        <row r="188">
          <cell r="A188">
            <v>77</v>
          </cell>
          <cell r="B188">
            <v>0</v>
          </cell>
          <cell r="C188" t="str">
            <v>D</v>
          </cell>
          <cell r="D188">
            <v>0</v>
          </cell>
          <cell r="E188">
            <v>0</v>
          </cell>
          <cell r="F188" t="str">
            <v>Farm layout &amp; condition for harvest operations can be improved</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row>
        <row r="189">
          <cell r="A189">
            <v>78</v>
          </cell>
          <cell r="B189">
            <v>0</v>
          </cell>
          <cell r="C189" t="str">
            <v>D</v>
          </cell>
          <cell r="D189">
            <v>0</v>
          </cell>
          <cell r="E189">
            <v>0</v>
          </cell>
          <cell r="F189" t="str">
            <v>Mental recording system</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row>
        <row r="190">
          <cell r="D190" t="str">
            <v>Class C</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row>
        <row r="191">
          <cell r="A191">
            <v>79</v>
          </cell>
          <cell r="B191">
            <v>0</v>
          </cell>
          <cell r="C191" t="str">
            <v>C</v>
          </cell>
          <cell r="D191">
            <v>0</v>
          </cell>
          <cell r="E191">
            <v>0</v>
          </cell>
          <cell r="F191" t="str">
            <v>Verbal harvest plan agreement</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row>
        <row r="192">
          <cell r="A192">
            <v>80</v>
          </cell>
          <cell r="B192">
            <v>0</v>
          </cell>
          <cell r="C192" t="str">
            <v>C</v>
          </cell>
          <cell r="D192">
            <v>0</v>
          </cell>
          <cell r="E192">
            <v>0</v>
          </cell>
          <cell r="F192" t="str">
            <v>Limited use of Mill cane quality reports</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row>
        <row r="193">
          <cell r="A193">
            <v>81</v>
          </cell>
          <cell r="B193">
            <v>0</v>
          </cell>
          <cell r="C193" t="str">
            <v>C</v>
          </cell>
          <cell r="D193">
            <v>0</v>
          </cell>
          <cell r="E193">
            <v>0</v>
          </cell>
          <cell r="F193" t="str">
            <v>Through harvesting of blocks</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row>
        <row r="194">
          <cell r="A194">
            <v>82</v>
          </cell>
          <cell r="B194">
            <v>0</v>
          </cell>
          <cell r="C194" t="str">
            <v>C</v>
          </cell>
          <cell r="D194">
            <v>0</v>
          </cell>
          <cell r="E194">
            <v>0</v>
          </cell>
          <cell r="F194" t="str">
            <v>Poor quality headlands</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row>
        <row r="195">
          <cell r="A195">
            <v>83</v>
          </cell>
          <cell r="B195">
            <v>0</v>
          </cell>
          <cell r="C195" t="str">
            <v>C</v>
          </cell>
          <cell r="D195">
            <v>0</v>
          </cell>
          <cell r="E195">
            <v>0</v>
          </cell>
          <cell r="F195" t="str">
            <v>Diary</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row>
        <row r="196">
          <cell r="D196" t="str">
            <v xml:space="preserve">Class B </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row>
        <row r="197">
          <cell r="A197">
            <v>84</v>
          </cell>
          <cell r="B197">
            <v>0</v>
          </cell>
          <cell r="C197" t="str">
            <v>B</v>
          </cell>
          <cell r="D197">
            <v>0</v>
          </cell>
          <cell r="E197">
            <v>0</v>
          </cell>
          <cell r="F197" t="str">
            <v>Written harvest plan between contractor and grower including differential price agreement</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row>
        <row r="198">
          <cell r="A198">
            <v>85</v>
          </cell>
          <cell r="B198">
            <v>0</v>
          </cell>
          <cell r="C198" t="str">
            <v>B</v>
          </cell>
          <cell r="D198">
            <v>0</v>
          </cell>
          <cell r="E198">
            <v>0</v>
          </cell>
          <cell r="F198" t="str">
            <v>Harvest performance parameters recorded</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row>
        <row r="199">
          <cell r="A199">
            <v>86</v>
          </cell>
          <cell r="B199">
            <v>0</v>
          </cell>
          <cell r="C199" t="str">
            <v>B</v>
          </cell>
          <cell r="D199">
            <v>0</v>
          </cell>
          <cell r="E199">
            <v>0</v>
          </cell>
          <cell r="F199" t="str">
            <v>Blocks and row directions aligned &amp; headlands smoothed to maximise harvester efficiency</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row>
        <row r="200">
          <cell r="A200">
            <v>87</v>
          </cell>
          <cell r="B200">
            <v>0</v>
          </cell>
          <cell r="C200" t="str">
            <v>B</v>
          </cell>
          <cell r="D200">
            <v>0</v>
          </cell>
          <cell r="E200">
            <v>0</v>
          </cell>
          <cell r="F200" t="str">
            <v>Mill cane quality reports used to improve practices</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row>
        <row r="201">
          <cell r="A201">
            <v>88</v>
          </cell>
          <cell r="B201">
            <v>0</v>
          </cell>
          <cell r="C201" t="str">
            <v>B</v>
          </cell>
          <cell r="D201">
            <v>0</v>
          </cell>
          <cell r="E201">
            <v>0</v>
          </cell>
          <cell r="F201" t="str">
            <v>Harvester modified as necessary to accommodate wide rows.</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row>
        <row r="202">
          <cell r="A202">
            <v>89</v>
          </cell>
          <cell r="B202">
            <v>0</v>
          </cell>
          <cell r="C202" t="str">
            <v>B</v>
          </cell>
          <cell r="D202">
            <v>0</v>
          </cell>
          <cell r="E202">
            <v>0</v>
          </cell>
          <cell r="F202" t="str">
            <v>Regular cane loss assessments (in field/siding)</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row>
        <row r="203">
          <cell r="D203" t="str">
            <v>Class A</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row>
        <row r="204">
          <cell r="A204">
            <v>90</v>
          </cell>
          <cell r="B204">
            <v>0</v>
          </cell>
          <cell r="C204" t="str">
            <v>A</v>
          </cell>
          <cell r="D204">
            <v>0</v>
          </cell>
          <cell r="E204">
            <v>0</v>
          </cell>
          <cell r="F204" t="str">
            <v>Electronic recording of harvester performance</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row>
        <row r="205">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t="str">
            <v>Action to improve practice avanced by Reef Rescue Project</v>
          </cell>
          <cell r="U205">
            <v>0</v>
          </cell>
        </row>
        <row r="206">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row>
        <row r="207">
          <cell r="D207" t="str">
            <v>DISCUSSION</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row>
        <row r="208">
          <cell r="D208" t="str">
            <v>Record keeping is important as it enables you to determine the cost of harvesting each block. Once this is known, then possible improvements can be sought to lower the costs of harvesting. This can now be done with data loggers.</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row>
        <row r="209">
          <cell r="D209" t="str">
            <v>Mackay Sugar mill quality reports can be used to improve harvesting operation and technique.</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row>
        <row r="210">
          <cell r="D210" t="str">
            <v>Optimising roller train speeds with the choppers will result in a better feed of cane into the front and a more even feed through the rollers, choppers and extractors thus improving harvester performance</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row>
        <row r="211">
          <cell r="D211" t="str">
            <v>Cane loss assessments in the field and at sidings are important to help minimise losses at these loading points.</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row>
        <row r="212">
          <cell r="D212" t="str">
            <v>A harvest plan should include price agreements, harvest sequence, through blocks to cut, hazard mapping and matched hill-up.</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row>
        <row r="213">
          <cell r="D213" t="str">
            <v>Data loggers on harvesters and haulouts record harvester efficiency</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row>
        <row r="214">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row>
        <row r="215">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row>
        <row r="216">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row>
        <row r="217">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row>
        <row r="218">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row>
        <row r="219">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row>
        <row r="220">
          <cell r="D220" t="str">
            <v>IRRIGATION MANAGEMENT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row>
        <row r="221">
          <cell r="D221" t="str">
            <v xml:space="preserve">r </v>
          </cell>
          <cell r="E221" t="str">
            <v>Not best practice</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row>
        <row r="222">
          <cell r="D222" t="str">
            <v>P</v>
          </cell>
          <cell r="E222" t="str">
            <v>Best Practice</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t="str">
            <v>Action to improve practice</v>
          </cell>
          <cell r="U222" t="str">
            <v>Year</v>
          </cell>
        </row>
        <row r="223">
          <cell r="D223" t="str">
            <v>Class D</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row>
        <row r="224">
          <cell r="A224">
            <v>91</v>
          </cell>
          <cell r="B224">
            <v>0</v>
          </cell>
          <cell r="C224" t="str">
            <v>D</v>
          </cell>
          <cell r="D224">
            <v>0</v>
          </cell>
          <cell r="E224">
            <v>0</v>
          </cell>
          <cell r="F224" t="str">
            <v>No scheduling tools used</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row>
        <row r="225">
          <cell r="A225">
            <v>92</v>
          </cell>
          <cell r="B225">
            <v>0</v>
          </cell>
          <cell r="C225" t="str">
            <v>D</v>
          </cell>
          <cell r="D225">
            <v>0</v>
          </cell>
          <cell r="E225">
            <v>0</v>
          </cell>
          <cell r="F225" t="str">
            <v>Irrigations based on gut feel</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row>
        <row r="226">
          <cell r="A226">
            <v>93</v>
          </cell>
          <cell r="B226">
            <v>0</v>
          </cell>
          <cell r="C226" t="str">
            <v>D</v>
          </cell>
          <cell r="D226">
            <v>0</v>
          </cell>
          <cell r="E226">
            <v>0</v>
          </cell>
          <cell r="F226" t="str">
            <v>No recording system or planning. Records kept in head.</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row>
        <row r="227">
          <cell r="D227" t="str">
            <v>Class C</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row>
        <row r="228">
          <cell r="A228">
            <v>94</v>
          </cell>
          <cell r="B228">
            <v>0</v>
          </cell>
          <cell r="C228" t="str">
            <v>C</v>
          </cell>
          <cell r="D228">
            <v>0</v>
          </cell>
          <cell r="E228">
            <v>0</v>
          </cell>
          <cell r="F228" t="str">
            <v>Scheduling based on visual checks/system time requirements</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row>
        <row r="229">
          <cell r="A229">
            <v>95</v>
          </cell>
          <cell r="B229">
            <v>0</v>
          </cell>
          <cell r="C229" t="str">
            <v>C</v>
          </cell>
          <cell r="D229">
            <v>0</v>
          </cell>
          <cell r="E229">
            <v>0</v>
          </cell>
          <cell r="F229" t="str">
            <v>Basic consideration of soil water infiltration and holding capacities</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row>
        <row r="230">
          <cell r="A230">
            <v>96</v>
          </cell>
          <cell r="B230">
            <v>0</v>
          </cell>
          <cell r="C230" t="str">
            <v>C</v>
          </cell>
          <cell r="D230">
            <v>0</v>
          </cell>
          <cell r="E230">
            <v>0</v>
          </cell>
          <cell r="F230" t="str">
            <v>Basic water meter readings in diary.</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row>
        <row r="231">
          <cell r="D231" t="str">
            <v xml:space="preserve">Class B </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row>
        <row r="232">
          <cell r="A232">
            <v>97</v>
          </cell>
          <cell r="B232">
            <v>0</v>
          </cell>
          <cell r="C232" t="str">
            <v>B</v>
          </cell>
          <cell r="D232">
            <v>0</v>
          </cell>
          <cell r="E232">
            <v>0</v>
          </cell>
          <cell r="F232" t="str">
            <v>Scheduling tools used manually</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row>
        <row r="233">
          <cell r="A233">
            <v>98</v>
          </cell>
          <cell r="B233">
            <v>0</v>
          </cell>
          <cell r="C233" t="str">
            <v>B</v>
          </cell>
          <cell r="D233">
            <v>0</v>
          </cell>
          <cell r="E233">
            <v>0</v>
          </cell>
          <cell r="F233" t="str">
            <v>Weather forecasting models used</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row>
        <row r="234">
          <cell r="A234">
            <v>99</v>
          </cell>
          <cell r="B234">
            <v>0</v>
          </cell>
          <cell r="C234" t="str">
            <v>B</v>
          </cell>
          <cell r="D234">
            <v>0</v>
          </cell>
          <cell r="E234">
            <v>0</v>
          </cell>
          <cell r="F234" t="str">
            <v>Irrigation strategy developed for each crop year</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row>
        <row r="235">
          <cell r="A235">
            <v>100</v>
          </cell>
          <cell r="B235">
            <v>0</v>
          </cell>
          <cell r="C235" t="str">
            <v>B</v>
          </cell>
          <cell r="D235">
            <v>0</v>
          </cell>
          <cell r="E235">
            <v>0</v>
          </cell>
          <cell r="F235" t="str">
            <v>Irrigation strategy based on crop growth requirements and matched to water availability</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row>
        <row r="236">
          <cell r="A236">
            <v>101</v>
          </cell>
          <cell r="B236">
            <v>0</v>
          </cell>
          <cell r="C236" t="str">
            <v>B</v>
          </cell>
          <cell r="D236">
            <v>0</v>
          </cell>
          <cell r="E236">
            <v>0</v>
          </cell>
          <cell r="F236" t="str">
            <v>Irrigation strategy includes incorporation of nutrients and chemicals where possible</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row>
        <row r="237">
          <cell r="A237">
            <v>102</v>
          </cell>
          <cell r="B237">
            <v>0</v>
          </cell>
          <cell r="C237" t="str">
            <v>B</v>
          </cell>
          <cell r="D237">
            <v>0</v>
          </cell>
          <cell r="E237">
            <v>0</v>
          </cell>
          <cell r="F237" t="str">
            <v>Irrigation systems match soil and topography</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row>
        <row r="238">
          <cell r="A238">
            <v>103</v>
          </cell>
          <cell r="B238">
            <v>0</v>
          </cell>
          <cell r="C238" t="str">
            <v>B</v>
          </cell>
          <cell r="D238">
            <v>0</v>
          </cell>
          <cell r="E238">
            <v>0</v>
          </cell>
          <cell r="F238" t="str">
            <v>Water analysis of source water where applicable</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row>
        <row r="239">
          <cell r="A239">
            <v>104</v>
          </cell>
          <cell r="B239">
            <v>0</v>
          </cell>
          <cell r="C239" t="str">
            <v>B</v>
          </cell>
          <cell r="D239">
            <v>0</v>
          </cell>
          <cell r="E239">
            <v>0</v>
          </cell>
          <cell r="F239" t="str">
            <v>Storm water storages/sediment traps part of drainage system</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row>
        <row r="240">
          <cell r="A240">
            <v>105</v>
          </cell>
          <cell r="B240">
            <v>0</v>
          </cell>
          <cell r="C240" t="str">
            <v>B</v>
          </cell>
          <cell r="D240">
            <v>0</v>
          </cell>
          <cell r="E240">
            <v>0</v>
          </cell>
          <cell r="F240" t="str">
            <v>Irrigation records kept</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row>
        <row r="241">
          <cell r="D241" t="str">
            <v>Class A</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row>
        <row r="242">
          <cell r="A242">
            <v>106</v>
          </cell>
          <cell r="B242">
            <v>0</v>
          </cell>
          <cell r="C242" t="str">
            <v>A</v>
          </cell>
          <cell r="D242">
            <v>0</v>
          </cell>
          <cell r="E242">
            <v>0</v>
          </cell>
          <cell r="F242" t="str">
            <v>Scheduling tools used with some level of automation</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row>
        <row r="243">
          <cell r="A243">
            <v>107</v>
          </cell>
          <cell r="B243">
            <v>0</v>
          </cell>
          <cell r="C243" t="str">
            <v>A</v>
          </cell>
          <cell r="D243">
            <v>0</v>
          </cell>
          <cell r="E243">
            <v>0</v>
          </cell>
          <cell r="F243" t="str">
            <v>Scheduling based on blocks or soil types</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row>
        <row r="244">
          <cell r="A244">
            <v>108</v>
          </cell>
          <cell r="B244">
            <v>0</v>
          </cell>
          <cell r="C244" t="str">
            <v>A</v>
          </cell>
          <cell r="D244">
            <v>0</v>
          </cell>
          <cell r="E244">
            <v>0</v>
          </cell>
          <cell r="F244" t="str">
            <v>Weather forecasting models used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row>
        <row r="245">
          <cell r="A245">
            <v>109</v>
          </cell>
          <cell r="B245">
            <v>0</v>
          </cell>
          <cell r="C245" t="str">
            <v>A</v>
          </cell>
          <cell r="D245">
            <v>0</v>
          </cell>
          <cell r="E245">
            <v>0</v>
          </cell>
          <cell r="F245" t="str">
            <v>Irrigation strategy developed for each crop year</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row>
        <row r="246">
          <cell r="A246">
            <v>110</v>
          </cell>
          <cell r="B246">
            <v>0</v>
          </cell>
          <cell r="C246" t="str">
            <v>A</v>
          </cell>
          <cell r="D246">
            <v>0</v>
          </cell>
          <cell r="E246">
            <v>0</v>
          </cell>
          <cell r="F246" t="str">
            <v>Irrigation strategy based on crop growth requirements and matched to water availability</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row>
        <row r="247">
          <cell r="A247">
            <v>111</v>
          </cell>
          <cell r="B247">
            <v>0</v>
          </cell>
          <cell r="C247" t="str">
            <v>A</v>
          </cell>
          <cell r="D247">
            <v>0</v>
          </cell>
          <cell r="E247">
            <v>0</v>
          </cell>
          <cell r="F247" t="str">
            <v>Irrigation strategy includes incorporation of nutrients and chemicals where possible</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row>
        <row r="248">
          <cell r="A248">
            <v>112</v>
          </cell>
          <cell r="B248">
            <v>0</v>
          </cell>
          <cell r="C248" t="str">
            <v>A</v>
          </cell>
          <cell r="D248">
            <v>0</v>
          </cell>
          <cell r="E248">
            <v>0</v>
          </cell>
          <cell r="F248" t="str">
            <v>Irrigation systems match soil and topography</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row>
        <row r="249">
          <cell r="A249">
            <v>113</v>
          </cell>
          <cell r="B249">
            <v>0</v>
          </cell>
          <cell r="C249" t="str">
            <v>A</v>
          </cell>
          <cell r="D249">
            <v>0</v>
          </cell>
          <cell r="E249">
            <v>0</v>
          </cell>
          <cell r="F249" t="str">
            <v>Use of low pressure overhead and trickle irrigation systems</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row>
        <row r="250">
          <cell r="A250">
            <v>114</v>
          </cell>
          <cell r="B250">
            <v>0</v>
          </cell>
          <cell r="C250" t="str">
            <v>A</v>
          </cell>
          <cell r="D250">
            <v>0</v>
          </cell>
          <cell r="E250">
            <v>0</v>
          </cell>
          <cell r="F250" t="str">
            <v>Comprehensive drainage plan in place</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row>
        <row r="251">
          <cell r="A251">
            <v>115</v>
          </cell>
          <cell r="B251">
            <v>0</v>
          </cell>
          <cell r="C251" t="str">
            <v>A</v>
          </cell>
          <cell r="D251">
            <v>0</v>
          </cell>
          <cell r="E251">
            <v>0</v>
          </cell>
          <cell r="F251" t="str">
            <v>Storm water storages/sediment traps part of drainage system</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row>
        <row r="252">
          <cell r="A252">
            <v>116</v>
          </cell>
          <cell r="B252">
            <v>0</v>
          </cell>
          <cell r="C252" t="str">
            <v>A</v>
          </cell>
          <cell r="D252">
            <v>0</v>
          </cell>
          <cell r="E252">
            <v>0</v>
          </cell>
          <cell r="F252" t="str">
            <v>Spatial software used for recording</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row>
        <row r="253">
          <cell r="A253">
            <v>117</v>
          </cell>
          <cell r="B253">
            <v>0</v>
          </cell>
          <cell r="C253" t="str">
            <v>A</v>
          </cell>
          <cell r="D253">
            <v>0</v>
          </cell>
          <cell r="E253">
            <v>0</v>
          </cell>
          <cell r="F253" t="str">
            <v>Computer records</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row>
        <row r="254">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t="str">
            <v>Action to improve practice avanced by Reef Rescue Project</v>
          </cell>
          <cell r="U254">
            <v>0</v>
          </cell>
        </row>
        <row r="255">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row>
        <row r="256">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row>
        <row r="257">
          <cell r="D257">
            <v>0</v>
          </cell>
          <cell r="E257" t="str">
            <v>DISCUSSION</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row>
        <row r="258">
          <cell r="A258">
            <v>0</v>
          </cell>
          <cell r="D258">
            <v>0</v>
          </cell>
          <cell r="E258" t="str">
            <v>Run-off and deep drainage management</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row>
        <row r="259">
          <cell r="A259">
            <v>0</v>
          </cell>
          <cell r="D259">
            <v>0</v>
          </cell>
          <cell r="E259" t="str">
            <v>·   Run-off and deep drainage are the main losses from irrigation systems. Run-off should be minimised to reduce the amount of pesticides and nutrients being removed from the field. Also water that runs off without being captured in a tail water recycling system is water that is wasted from the system. A small amount of deep drainage is necessary to leach salts and sodium (if the soil is sodic and the sodicity is being managed) from the root zone; however in most areas summer rainfall will provide a sufficient leaching fraction. Excessive unmanaged deep drainage is a problem in that it can leach nutrients below the root zone therefore making them unavailable for crop uptake. Deep drainage from irrigation is also a major cause of groundwater rise i.e. the water table moves closer to the soil surface. If the water table gets to within 0.5m (or 1m if it is saline) of the surface and remains there crop yield can be reduced.</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row>
        <row r="260">
          <cell r="A260">
            <v>0</v>
          </cell>
          <cell r="D260">
            <v>0</v>
          </cell>
          <cell r="E260" t="str">
            <v>·   Not all sites are suitable for recycle pits. Very permeable soils will not be able to contain the water without being lined. The pit design should be large enough to capture the irrigation run-off and the pumping capacity sufficient to reuse that water. The idea of a recycling pit is to ‘recycle’ the water quickly and keep the water level low so it is able to capture irrigation and rainfall run-off.</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row>
        <row r="261">
          <cell r="A261">
            <v>0</v>
          </cell>
          <cell r="D261">
            <v>0</v>
          </cell>
          <cell r="E261" t="str">
            <v>Water Quality</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row>
        <row r="262">
          <cell r="A262">
            <v>0</v>
          </cell>
          <cell r="D262">
            <v>0</v>
          </cell>
          <cell r="E262" t="str">
            <v>·   The quality of irrigation water will affect its suitability for irrigation, as over time soils take on the chemical properties of the irrigation water used on them. Thus, without proper leaching, saline soils will result from the use of saline water and water with a high sodium hazard will produce sodic soils. Salinity and sodicity affect the way soil particles aggregate. Sodic soils with low levels of salinity are most likely to disperse and become difficult to irrigate and work. Saline sodic soils have good structure but the salinity causes other problems with water uptake by the crop.</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row>
        <row r="263">
          <cell r="A263">
            <v>0</v>
          </cell>
          <cell r="D263">
            <v>0</v>
          </cell>
          <cell r="E263" t="str">
            <v>·    The water quality and soil type will determine the management required. For example if low salinity water is to be used on light soils the soils are likely to disperse without the addition of gypsum. The overall water quality may be improved by mixing with an alternative source. Where mixing is not a viable option it may be possible to alternate ‘good’ and ‘bad’ sources to improve the general water quality</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row>
        <row r="264">
          <cell r="A264">
            <v>0</v>
          </cell>
          <cell r="D264">
            <v>0</v>
          </cell>
          <cell r="E264" t="str">
            <v>Calculating the amount of water to apply</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row>
        <row r="265">
          <cell r="A265">
            <v>0</v>
          </cell>
          <cell r="D265">
            <v>0</v>
          </cell>
          <cell r="E265" t="str">
            <v>·        In order to effectively schedule irrigation and match application rates to crop water use, the amount of water to apply at each irrigation needs to be calculated. Applying more water than the soil can hold leads to run-off or deep drainage.</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row>
        <row r="266">
          <cell r="A266">
            <v>0</v>
          </cell>
          <cell r="D266">
            <v>0</v>
          </cell>
          <cell r="E266" t="str">
            <v>·        Soils maps in irrigation areas usually have the water holding capacity of the soil on them. While many of these maps are quite old they provide a starting point and when combined with crop water use figures can be used to determine irrigation volumes.</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row>
        <row r="267">
          <cell r="A267">
            <v>0</v>
          </cell>
          <cell r="D267">
            <v>0</v>
          </cell>
          <cell r="E267" t="str">
            <v>Calculating how often to apply water</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row>
        <row r="268">
          <cell r="A268">
            <v>0</v>
          </cell>
          <cell r="D268">
            <v>0</v>
          </cell>
          <cell r="E268" t="str">
            <v>·        To match water application to crop requirement and reduce stress on the crop from a lack of water or an oversupply (waterlogging) an appropriate irrigation schedule needs to be determined. A range of tools are available to help with scheduling. They can be as simple as knowing the crop water use from crop factors and evaporation figures to using irrigation minipans or sophisticated moisture measuring instruments.</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row>
        <row r="269">
          <cell r="A269">
            <v>0</v>
          </cell>
          <cell r="D269">
            <v>0</v>
          </cell>
          <cell r="E269" t="str">
            <v>·        Weather and climate forecasting should also be used when making scheduling decisions. In districts where irrigation water is limited, climate forecasts can be used to determine whether to use that water early or late in the season (see Seasonal allocation management).</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row>
        <row r="270">
          <cell r="A270">
            <v>0</v>
          </cell>
          <cell r="D270">
            <v>0</v>
          </cell>
          <cell r="E270" t="str">
            <v>Seasonal allocation management</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row>
        <row r="271">
          <cell r="A271">
            <v>0</v>
          </cell>
          <cell r="D271">
            <v>0</v>
          </cell>
          <cell r="E271" t="str">
            <v>·   Where water is limited consideration needs to be given to how best to use the available water for maximum return. This can be done by</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row>
        <row r="272">
          <cell r="A272">
            <v>0</v>
          </cell>
          <cell r="D272">
            <v>0</v>
          </cell>
          <cell r="E272">
            <v>0</v>
          </cell>
          <cell r="F272" t="str">
            <v>o    Knowing how much water the crop will use over a season – local extension staff can often help with this</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row>
        <row r="273">
          <cell r="A273">
            <v>0</v>
          </cell>
          <cell r="D273">
            <v>0</v>
          </cell>
          <cell r="E273">
            <v>0</v>
          </cell>
          <cell r="F273" t="str">
            <v>o    Knowing what the irrigation allocation will be for the upcoming season and deciding if it is cost effective to buy or lease additional water.</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row>
        <row r="274">
          <cell r="A274">
            <v>0</v>
          </cell>
          <cell r="D274">
            <v>0</v>
          </cell>
          <cell r="E274">
            <v>0</v>
          </cell>
          <cell r="F274" t="str">
            <v xml:space="preserve">o    Taking into account the crop cycle and expected rainfall patterns when allocating limited water – early ratoon crops will be doing more of their growing before the wet season compared to late crops that will require irrigation for a longer period after the wet  </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row>
        <row r="275">
          <cell r="A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row>
        <row r="276">
          <cell r="A276">
            <v>0</v>
          </cell>
          <cell r="D276">
            <v>0</v>
          </cell>
          <cell r="E276" t="str">
            <v>According to the Mackay sugarcane soil survey, there are distinct soil types on our farms and these are some of the important characteristics of those soils</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row>
        <row r="277">
          <cell r="A277">
            <v>0</v>
          </cell>
          <cell r="D277">
            <v>0</v>
          </cell>
          <cell r="E277" t="str">
            <v>Ø  Victoria Plains – a deep, alluvial, black cracking clay soil with a strong self-mulching surface soil. It has a high PAWC of 125 mm, and a rooting depth of 1 m. It is suitable for overhead and flood irrigation. Surface drainage is important due to slow soil drainage which can lead to potential waterlogging problems if the land does not have an even slope.</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row>
        <row r="278">
          <cell r="A278">
            <v>0</v>
          </cell>
          <cell r="D278">
            <v>0</v>
          </cell>
          <cell r="E278" t="str">
            <v>Ø  Brightley – a  deep, alluvial, grey, cracking clay with a weak self-mulching soil surface. It has a high PAWC of 115 mm and a rooting depth of 1m. It is suitable for overhead and furrow irrigation. Surface drainage is important due to slow soil drainage which can lead to potential water logging problems if the land does not have an even slope.</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row>
        <row r="279">
          <cell r="A279">
            <v>0</v>
          </cell>
          <cell r="D279">
            <v>0</v>
          </cell>
          <cell r="E279" t="str">
            <v>Ø  Marian – a deep, alluvial duplex soil with a sandy clay loam to clay loam surface soil that overlies a mottled, brown, subsoil. Marian has a deep rooting depth of 1 m and a moderate PAWC of 80 mm. It is suitable for both overhead and furrow irrigation, but could have waterlogging problems due to the slowly draining subsoil, so surface drainage is important.</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row>
        <row r="280">
          <cell r="A280">
            <v>0</v>
          </cell>
          <cell r="D280">
            <v>0</v>
          </cell>
          <cell r="E280" t="str">
            <v>Ø  Mirani – a deep, alluvial duplex soil with a thick sandy loam to sandy clay loam surface soil that overlies a conspicuously bleached sandy subsurface layer. This overlies a slowly draining, sodic, yellow or grey mottled subsoil. Mirani has a rooting depth of 1 m and a moderate PAWC of 65 mm in the upper metre. However it could have waterlogging problems due to the slowly draining subsoil, so surface drainage is important.</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row>
        <row r="281">
          <cell r="A281">
            <v>0</v>
          </cell>
          <cell r="D281">
            <v>0</v>
          </cell>
          <cell r="E281" t="str">
            <v xml:space="preserve">Ø  St Helens – a deep, well-structured alluvial soil with a clay loamy to light clay surface soil that overlies a dark structured sandy light clay subsoil. The subsoil sometimes overlies highly permeable sandy or gravel layers below 0.5 m. It has a rooting depth of 1 m and a PAWC of only 75 mm if sandy layers are present or up to 90 mm if the lower subsoil is sandy clay. </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row>
        <row r="282">
          <cell r="A282">
            <v>0</v>
          </cell>
          <cell r="D282">
            <v>0</v>
          </cell>
          <cell r="E282" t="str">
            <v>Ø  Gargett – a deep, duplex soil with a thick sandy loam to sandy clay loam surface soil that overlies a mottled, yellow or grey subsoil. Gargett has a deep rooting depth of 1 m and a moderate PAWC of 70 mm. It is suitable for overhead irrigation but is generally unsuitable for furrow irrigation due to the thick sandy topsoil and/or slopes above 2%.</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row>
        <row r="283">
          <cell r="A283">
            <v>0</v>
          </cell>
          <cell r="D283">
            <v>0</v>
          </cell>
          <cell r="E283" t="str">
            <v>Ø  Dunwold – a moderately deep to deep duplex soil with a sandy to sandy clay loam topsoil that overlies an acid mottled, yellow or grey clay subsoil. It has a rooting depth that varies from 0.8 to 1 m depending on the depth to the granite bedrock and a moderate PAWC of 70 to 75 mm. It is suitable for overhead spray irrigation only due to slope.</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row>
        <row r="284">
          <cell r="A284">
            <v>0</v>
          </cell>
          <cell r="D284">
            <v>0</v>
          </cell>
          <cell r="E284" t="str">
            <v>Ø  Tannalo – a deep sandy soil with a sandy loam to sandy clay loam topsoil that overlies a massive, brown sandy clay loam subsoil and buried soil layers. As this soil sandy clay loam texture it is freely draining and permeable – irrigations need to be managed to prevent excessive water and nutrient losses to deep drainage. It has a rooting depth of 1 m and a moderate PAWC of 70 mm due to its sandy clay loam texture. It is suitable for overhead irrigation only as it is too sandy for furrow irrigation.</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row>
        <row r="285">
          <cell r="A285">
            <v>0</v>
          </cell>
          <cell r="D285">
            <v>0</v>
          </cell>
          <cell r="E285" t="str">
            <v>Ø  Calen – a deep, alluvial duplex soil with a sandy clay loam to clay loam surface soil that overlies a grey or yellow, sodic subsoil. Calen has a deep rooting depth of 1 m and a moderate PAWC of 80 mm. It is suitable for both overhead and furrow irrigation, but could have waterlogging problems due to the slowly draining subsoil, so surface drainage is important.</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row>
        <row r="286">
          <cell r="A286">
            <v>0</v>
          </cell>
          <cell r="D286">
            <v>0</v>
          </cell>
          <cell r="E286" t="str">
            <v>Ø  Glenella – a moderately deep to deep, well-structured gradational to uniform, non-cracking clay soil with a clay loamy to light clay surface soil. It has a rooting depth of 0.7 to 1 m that is limited at times by hard rock. As a result its PAWC varies from 80 to 120 mm. It is suitable for spray irrigation only as it occurs on slopes greater than 2%.</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row>
        <row r="287">
          <cell r="A287">
            <v>0</v>
          </cell>
          <cell r="D287">
            <v>0</v>
          </cell>
          <cell r="E287" t="str">
            <v>Ø  Whiptail – a moderately deep to duplex soil formed on acid volcanic rocks with a strongly sodic subsoil that limits rooting depth to only 0.4 m. As a result it has a low PAWC of only 45 mm which means this soil needs to be watered more frequently so that crop growth is not limited. It is suitable for overhead irrigation only as it occurs on slopes greater than 2%.</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row>
        <row r="288">
          <cell r="A288">
            <v>0</v>
          </cell>
          <cell r="D288">
            <v>0</v>
          </cell>
          <cell r="E288" t="str">
            <v xml:space="preserve">Ø  Wagoora – a deep red-brown structured clay soil with a clay loam to light clay topsoil that overlies a red or brown clay subsoil that is moderately draining. It has a rooting depth of 1 m and a reasonable PAWC of 80 to 100 mm. </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row>
        <row r="289">
          <cell r="A289">
            <v>0</v>
          </cell>
          <cell r="D289">
            <v>0</v>
          </cell>
          <cell r="E289" t="str">
            <v xml:space="preserve">Ø  Mentmore – a moderately deep, sodic duplex soil with a sandy loam to sandy clay loam topsoil that has a thick bleached subsurface layer. This overlies a tough, acidic sodic yellow, mottled subsoil that has a coarse structure. Hard unweathered bedrock usually occurs between 0.5 to 0.7 m which determines the rooting depth. It therefore has a low PAWC of 55 to 65 mm. </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row>
        <row r="290">
          <cell r="A290">
            <v>0</v>
          </cell>
          <cell r="D290">
            <v>0</v>
          </cell>
          <cell r="E290" t="str">
            <v>Ø  Wollingford – a similar soil to Mentmore except that subsoil is alkaline and it has a rooting depth of 0.6 to 1 m due to bedrock. It has a low PAWC of 50 to 80 mm depending on profile depth.</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row>
        <row r="291">
          <cell r="A291">
            <v>0</v>
          </cell>
          <cell r="D291">
            <v>0</v>
          </cell>
          <cell r="E291" t="str">
            <v>Ø  Eton – a deep, alluvial duplex soil with a sandy clay loam to clay loam surface soil that overlies a mottled, grey or yellow, sodic subsoil. Eton has a deep rooting depth of 1 m and a moderate PAWC of 90 mm. It is suitable for both overhead and furrow irrigation, but could have waterlogging problems due to the slowly draining subsoil, so surface drainage is important.</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row>
        <row r="292">
          <cell r="A292">
            <v>0</v>
          </cell>
          <cell r="D292">
            <v>0</v>
          </cell>
          <cell r="E292" t="str">
            <v>Ø  Jumper – a moderately deep sodic duplex soil formed on sedimentary rocks onrises. Shallow bedrock limits rooting depth to 0.7 to 1 m. As a result it has a moderate PAWC of 60 to 80 mm which means this soil needs to be watered more frequently so that crop growth is not limited. It is suitable for overhead irrigation only as it occurs on slopes greater than 2%.</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row>
        <row r="293">
          <cell r="A293">
            <v>0</v>
          </cell>
          <cell r="D293">
            <v>0</v>
          </cell>
          <cell r="E293" t="str">
            <v>Ø  Pioneer – a deep alluvial gradational clay loamy soil of the main levees of the Pioneer River, Cattle, Sandy and Bakers Creeks. It has a thick, clay loamy surface soil that over lies a sandy light clay subsoil. Sandy lenses below 0.5 m are common. It is well draining with a moderate to high PAWC of 75 to 100 mm and a rooting depth of 1 m or deeper.</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row>
        <row r="294">
          <cell r="A294">
            <v>0</v>
          </cell>
          <cell r="D294">
            <v>0</v>
          </cell>
          <cell r="E294" t="str">
            <v xml:space="preserve">Ø  Ossa – a deep, sodic duplex soil with a sandy loam to sandy clay loam topsoil that has a thick bleached subsurface layer. This overlies a tough, sodic grey, mottled subsoil that has a coarse structure, which limits the rooting depth to 0.7 m. Buried layers of large gravels sometimes occur below 0.9 m. It therefore has a low PAWC of 65 mm. </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row>
        <row r="295">
          <cell r="D295">
            <v>0</v>
          </cell>
          <cell r="E295" t="str">
            <v>Develop an annual irrigation plan to schedule waterings based on crop water demand and soil water holding capacities – i.e. soils with lower water holding capacities will require more frequent irrigations.</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row>
        <row r="296">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row>
        <row r="297">
          <cell r="D297">
            <v>0</v>
          </cell>
          <cell r="E297" t="str">
            <v>The peak summer irrigation cycle times are shown in the following table for some soil types as an example.</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row>
        <row r="298">
          <cell r="D298">
            <v>0</v>
          </cell>
          <cell r="E298" t="str">
            <v>Soil</v>
          </cell>
          <cell r="F298">
            <v>0</v>
          </cell>
          <cell r="G298" t="str">
            <v>PAWC (mm/m)</v>
          </cell>
          <cell r="H298">
            <v>0</v>
          </cell>
          <cell r="I298">
            <v>0</v>
          </cell>
          <cell r="J298" t="str">
            <v xml:space="preserve">Rooting Depth </v>
          </cell>
          <cell r="K298">
            <v>0</v>
          </cell>
          <cell r="L298">
            <v>0</v>
          </cell>
          <cell r="M298" t="str">
            <v>Peak evapotranspiration</v>
          </cell>
          <cell r="N298">
            <v>0</v>
          </cell>
          <cell r="O298">
            <v>0</v>
          </cell>
          <cell r="P298" t="str">
            <v xml:space="preserve">Readily available water </v>
          </cell>
          <cell r="Q298">
            <v>0</v>
          </cell>
          <cell r="R298" t="str">
            <v>Peak Irrigation cycle time</v>
          </cell>
          <cell r="S298">
            <v>0</v>
          </cell>
          <cell r="T298">
            <v>0</v>
          </cell>
          <cell r="U298">
            <v>0</v>
          </cell>
        </row>
        <row r="299">
          <cell r="D299">
            <v>0</v>
          </cell>
          <cell r="E299" t="str">
            <v>Brightly</v>
          </cell>
          <cell r="F299">
            <v>0</v>
          </cell>
          <cell r="G299">
            <v>115</v>
          </cell>
          <cell r="H299">
            <v>0</v>
          </cell>
          <cell r="I299">
            <v>0</v>
          </cell>
          <cell r="J299" t="str">
            <v>1 m</v>
          </cell>
          <cell r="K299">
            <v>0</v>
          </cell>
          <cell r="L299">
            <v>0</v>
          </cell>
          <cell r="M299" t="str">
            <v>6 mm/day</v>
          </cell>
          <cell r="N299">
            <v>0</v>
          </cell>
          <cell r="O299">
            <v>0</v>
          </cell>
          <cell r="P299" t="str">
            <v>58 mm</v>
          </cell>
          <cell r="Q299">
            <v>0</v>
          </cell>
          <cell r="R299" t="str">
            <v>10 days</v>
          </cell>
          <cell r="S299">
            <v>0</v>
          </cell>
          <cell r="T299">
            <v>0</v>
          </cell>
          <cell r="U299">
            <v>0</v>
          </cell>
        </row>
        <row r="300">
          <cell r="D300">
            <v>0</v>
          </cell>
          <cell r="E300" t="str">
            <v>Marian</v>
          </cell>
          <cell r="F300">
            <v>0</v>
          </cell>
          <cell r="G300">
            <v>80</v>
          </cell>
          <cell r="H300">
            <v>0</v>
          </cell>
          <cell r="I300">
            <v>0</v>
          </cell>
          <cell r="J300" t="str">
            <v>1 m</v>
          </cell>
          <cell r="K300">
            <v>0</v>
          </cell>
          <cell r="L300">
            <v>0</v>
          </cell>
          <cell r="M300" t="str">
            <v>6 mm/day</v>
          </cell>
          <cell r="N300">
            <v>0</v>
          </cell>
          <cell r="O300">
            <v>0</v>
          </cell>
          <cell r="P300" t="str">
            <v>40 mm</v>
          </cell>
          <cell r="Q300">
            <v>0</v>
          </cell>
          <cell r="R300" t="str">
            <v>7 days</v>
          </cell>
          <cell r="S300">
            <v>0</v>
          </cell>
          <cell r="T300">
            <v>0</v>
          </cell>
          <cell r="U300">
            <v>0</v>
          </cell>
        </row>
        <row r="301">
          <cell r="D301">
            <v>0</v>
          </cell>
          <cell r="E301" t="str">
            <v>St Helens</v>
          </cell>
          <cell r="F301">
            <v>0</v>
          </cell>
          <cell r="G301" t="str">
            <v>75 to 90</v>
          </cell>
          <cell r="H301">
            <v>0</v>
          </cell>
          <cell r="I301">
            <v>0</v>
          </cell>
          <cell r="J301" t="str">
            <v>1 m</v>
          </cell>
          <cell r="K301">
            <v>0</v>
          </cell>
          <cell r="L301">
            <v>0</v>
          </cell>
          <cell r="M301" t="str">
            <v>6 mm/day</v>
          </cell>
          <cell r="N301">
            <v>0</v>
          </cell>
          <cell r="O301">
            <v>0</v>
          </cell>
          <cell r="P301" t="str">
            <v>38 to 45 mm</v>
          </cell>
          <cell r="Q301">
            <v>0</v>
          </cell>
          <cell r="R301" t="str">
            <v>6 to 8 days</v>
          </cell>
          <cell r="S301">
            <v>0</v>
          </cell>
          <cell r="T301">
            <v>0</v>
          </cell>
          <cell r="U301">
            <v>0</v>
          </cell>
        </row>
        <row r="302">
          <cell r="D302">
            <v>0</v>
          </cell>
          <cell r="E302" t="str">
            <v>Gargett</v>
          </cell>
          <cell r="F302">
            <v>0</v>
          </cell>
          <cell r="G302">
            <v>70</v>
          </cell>
          <cell r="H302">
            <v>0</v>
          </cell>
          <cell r="I302">
            <v>0</v>
          </cell>
          <cell r="J302" t="str">
            <v>1 m</v>
          </cell>
          <cell r="K302">
            <v>0</v>
          </cell>
          <cell r="L302">
            <v>0</v>
          </cell>
          <cell r="M302" t="str">
            <v>6 mm/day</v>
          </cell>
          <cell r="N302">
            <v>0</v>
          </cell>
          <cell r="O302">
            <v>0</v>
          </cell>
          <cell r="P302" t="str">
            <v>35 mm</v>
          </cell>
          <cell r="Q302">
            <v>0</v>
          </cell>
          <cell r="R302" t="str">
            <v>6 days</v>
          </cell>
          <cell r="S302">
            <v>0</v>
          </cell>
          <cell r="T302">
            <v>0</v>
          </cell>
          <cell r="U302">
            <v>0</v>
          </cell>
        </row>
        <row r="303">
          <cell r="D303">
            <v>0</v>
          </cell>
          <cell r="E303" t="str">
            <v>Dunwold</v>
          </cell>
          <cell r="F303">
            <v>0</v>
          </cell>
          <cell r="G303" t="str">
            <v xml:space="preserve">70 to 75 </v>
          </cell>
          <cell r="H303">
            <v>0</v>
          </cell>
          <cell r="I303">
            <v>0</v>
          </cell>
          <cell r="J303" t="str">
            <v>0.8 to 1 m</v>
          </cell>
          <cell r="K303">
            <v>0</v>
          </cell>
          <cell r="L303">
            <v>0</v>
          </cell>
          <cell r="M303" t="str">
            <v>6 mm/day</v>
          </cell>
          <cell r="N303">
            <v>0</v>
          </cell>
          <cell r="O303">
            <v>0</v>
          </cell>
          <cell r="P303" t="str">
            <v>35 to 38 mm</v>
          </cell>
          <cell r="Q303">
            <v>0</v>
          </cell>
          <cell r="R303" t="str">
            <v>6 days</v>
          </cell>
          <cell r="S303">
            <v>0</v>
          </cell>
          <cell r="T303">
            <v>0</v>
          </cell>
          <cell r="U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row>
        <row r="305">
          <cell r="D305">
            <v>0</v>
          </cell>
          <cell r="E305" t="str">
            <v>For lower evapotranspiration rates in autumn and spring, the cycle lengths will increase as the water use demand decreases.</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row>
        <row r="307">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row>
        <row r="308">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row>
        <row r="309">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row>
        <row r="310">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row>
        <row r="311">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row>
        <row r="312">
          <cell r="D312" t="str">
            <v>STORMWATER MANAGEMENT</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row>
        <row r="313">
          <cell r="D313" t="str">
            <v xml:space="preserve">r </v>
          </cell>
          <cell r="E313" t="str">
            <v>Not best practice</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row>
        <row r="314">
          <cell r="D314" t="str">
            <v>P</v>
          </cell>
          <cell r="E314" t="str">
            <v>Best Practice</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t="str">
            <v>Action to improve practice</v>
          </cell>
          <cell r="U314" t="str">
            <v>Year</v>
          </cell>
        </row>
        <row r="315">
          <cell r="D315" t="str">
            <v>Class D</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row>
        <row r="316">
          <cell r="A316">
            <v>118</v>
          </cell>
          <cell r="B316">
            <v>0</v>
          </cell>
          <cell r="C316" t="str">
            <v>D</v>
          </cell>
          <cell r="D316">
            <v>0</v>
          </cell>
          <cell r="E316">
            <v>0</v>
          </cell>
          <cell r="F316" t="str">
            <v>Limited runoff control systems in place</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row>
        <row r="317">
          <cell r="D317" t="str">
            <v>Class C</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row>
        <row r="318">
          <cell r="A318">
            <v>119</v>
          </cell>
          <cell r="B318">
            <v>0</v>
          </cell>
          <cell r="C318" t="str">
            <v>C</v>
          </cell>
          <cell r="D318">
            <v>0</v>
          </cell>
          <cell r="E318">
            <v>0</v>
          </cell>
          <cell r="F318" t="str">
            <v>Only grassed headlands and or drains manage floodwater off of the farm.</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row>
        <row r="319">
          <cell r="D319" t="str">
            <v>Class B</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row>
        <row r="320">
          <cell r="A320">
            <v>120</v>
          </cell>
          <cell r="B320">
            <v>0</v>
          </cell>
          <cell r="C320" t="str">
            <v>B</v>
          </cell>
          <cell r="D320">
            <v>0</v>
          </cell>
          <cell r="E320">
            <v>0</v>
          </cell>
          <cell r="F320" t="str">
            <v>Tailwater/stormwater structures in place at SOME drainage collection/exit points</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row>
        <row r="321">
          <cell r="A321">
            <v>121</v>
          </cell>
          <cell r="B321">
            <v>0</v>
          </cell>
          <cell r="C321" t="str">
            <v>B</v>
          </cell>
          <cell r="D321">
            <v>0</v>
          </cell>
          <cell r="E321">
            <v>0</v>
          </cell>
          <cell r="F321" t="str">
            <v>Buffer/filter strips located strategically to intercept tailwater/stormwater</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row>
        <row r="322">
          <cell r="A322">
            <v>122</v>
          </cell>
          <cell r="B322">
            <v>0</v>
          </cell>
          <cell r="C322" t="str">
            <v>B</v>
          </cell>
          <cell r="D322">
            <v>0</v>
          </cell>
          <cell r="E322">
            <v>0</v>
          </cell>
          <cell r="F322" t="str">
            <v>Streambank protection measures in place</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row>
        <row r="323">
          <cell r="D323" t="str">
            <v>Class A</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row>
        <row r="324">
          <cell r="A324">
            <v>123</v>
          </cell>
          <cell r="B324">
            <v>0</v>
          </cell>
          <cell r="C324" t="str">
            <v>A</v>
          </cell>
          <cell r="D324">
            <v>0</v>
          </cell>
          <cell r="E324">
            <v>0</v>
          </cell>
          <cell r="F324" t="str">
            <v>Tailwater/stormwater structures in place at ALL drainage collection/exit points</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row>
        <row r="325">
          <cell r="A325">
            <v>124</v>
          </cell>
          <cell r="B325">
            <v>0</v>
          </cell>
          <cell r="C325" t="str">
            <v>A</v>
          </cell>
          <cell r="D325">
            <v>0</v>
          </cell>
          <cell r="E325">
            <v>0</v>
          </cell>
          <cell r="F325" t="str">
            <v>Water analysis of stormwater runoff</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row>
        <row r="326">
          <cell r="A326">
            <v>125</v>
          </cell>
          <cell r="B326">
            <v>0</v>
          </cell>
          <cell r="C326" t="str">
            <v>A</v>
          </cell>
          <cell r="D326">
            <v>0</v>
          </cell>
          <cell r="E326">
            <v>0</v>
          </cell>
          <cell r="F326" t="str">
            <v>Detailed farm drainage plan</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row>
        <row r="327">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t="str">
            <v>Action to improve practice avanced by Reef Rescue Project</v>
          </cell>
          <cell r="U327">
            <v>0</v>
          </cell>
        </row>
        <row r="328">
          <cell r="A328">
            <v>0</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row>
        <row r="329">
          <cell r="A329">
            <v>0</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row>
        <row r="330">
          <cell r="A330">
            <v>0</v>
          </cell>
          <cell r="B330">
            <v>0</v>
          </cell>
          <cell r="C330">
            <v>0</v>
          </cell>
          <cell r="D330" t="str">
            <v>DISCUSSION</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row>
        <row r="331">
          <cell r="A331">
            <v>0</v>
          </cell>
          <cell r="B331">
            <v>0</v>
          </cell>
          <cell r="C331">
            <v>0</v>
          </cell>
          <cell r="D331" t="str">
            <v>Water quality monitoring of water leaving your farm can highlight unseen potential problems such as high nutrient loads and can allow you to track effects of changes in management practices on water quality. The Mackay LandCare group may be able to assist with water analysis.</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row>
        <row r="332">
          <cell r="A332">
            <v>0</v>
          </cell>
          <cell r="B332">
            <v>0</v>
          </cell>
          <cell r="C332">
            <v>0</v>
          </cell>
          <cell r="D332" t="str">
            <v xml:space="preserve"> Being able to capture farm run-off from all of the farm area can help to improve water quality of the Mackay area by reducing sediment, nutrient and chemical loads to waterbodies and ultimately the Great Barrier Reef lagoon. Detention basins that capture the first 25 mm of runoff can significantly reduce these off-farm losses.</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row>
        <row r="333">
          <cell r="A333">
            <v>0</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row>
        <row r="334">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row>
        <row r="335">
          <cell r="D335" t="str">
            <v>VARIETY MANAGEMENT</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row>
        <row r="336">
          <cell r="D336" t="str">
            <v xml:space="preserve">r </v>
          </cell>
          <cell r="E336" t="str">
            <v>Not best practice</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t="str">
            <v>Action to improve practice</v>
          </cell>
          <cell r="U336" t="str">
            <v>Year</v>
          </cell>
        </row>
        <row r="337">
          <cell r="D337" t="str">
            <v>P</v>
          </cell>
          <cell r="E337" t="str">
            <v>Best Practice</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row>
        <row r="338">
          <cell r="A338">
            <v>126</v>
          </cell>
          <cell r="B338">
            <v>0</v>
          </cell>
          <cell r="C338" t="str">
            <v>A</v>
          </cell>
          <cell r="D338">
            <v>0</v>
          </cell>
          <cell r="E338">
            <v>0</v>
          </cell>
          <cell r="F338" t="str">
            <v>Variety selection matched to soil suitability and disease reaction.</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row>
        <row r="339">
          <cell r="A339">
            <v>127</v>
          </cell>
          <cell r="B339">
            <v>0</v>
          </cell>
          <cell r="C339" t="str">
            <v>A</v>
          </cell>
          <cell r="D339">
            <v>0</v>
          </cell>
          <cell r="E339">
            <v>0</v>
          </cell>
          <cell r="F339" t="str">
            <v>Variety rotation program to manage disease.</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row>
        <row r="340">
          <cell r="A340">
            <v>128</v>
          </cell>
          <cell r="B340">
            <v>0</v>
          </cell>
          <cell r="C340" t="str">
            <v>A</v>
          </cell>
          <cell r="D340">
            <v>0</v>
          </cell>
          <cell r="E340">
            <v>0</v>
          </cell>
          <cell r="F340" t="str">
            <v>Balanced mix of crop class.</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row>
        <row r="341">
          <cell r="A341">
            <v>129</v>
          </cell>
          <cell r="B341">
            <v>0</v>
          </cell>
          <cell r="C341" t="str">
            <v>A</v>
          </cell>
          <cell r="D341">
            <v>0</v>
          </cell>
          <cell r="E341">
            <v>0</v>
          </cell>
          <cell r="F341" t="str">
            <v>Use variety selection tools (Q cane Select)</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row>
        <row r="342">
          <cell r="A342">
            <v>130</v>
          </cell>
          <cell r="B342">
            <v>0</v>
          </cell>
          <cell r="C342" t="str">
            <v>A</v>
          </cell>
          <cell r="D342">
            <v>0</v>
          </cell>
          <cell r="E342">
            <v>0</v>
          </cell>
          <cell r="F342" t="str">
            <v>Dedicated seed cane plot</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row>
        <row r="343">
          <cell r="A343">
            <v>131</v>
          </cell>
          <cell r="B343">
            <v>0</v>
          </cell>
          <cell r="C343" t="str">
            <v>A</v>
          </cell>
          <cell r="D343">
            <v>0</v>
          </cell>
          <cell r="E343">
            <v>0</v>
          </cell>
          <cell r="F343" t="str">
            <v>Records kept of seed cane varieties and location on farm</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row>
        <row r="344">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row>
        <row r="345">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row>
        <row r="346">
          <cell r="D346" t="str">
            <v>PLANTING PRACTICES</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row>
        <row r="347">
          <cell r="D347" t="str">
            <v xml:space="preserve">r </v>
          </cell>
          <cell r="E347" t="str">
            <v>Not best practice</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row>
        <row r="348">
          <cell r="D348" t="str">
            <v>P</v>
          </cell>
          <cell r="E348" t="str">
            <v>Best Practice</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row>
        <row r="349">
          <cell r="A349">
            <v>132</v>
          </cell>
          <cell r="B349">
            <v>0</v>
          </cell>
          <cell r="C349" t="str">
            <v>A</v>
          </cell>
          <cell r="D349">
            <v>0</v>
          </cell>
          <cell r="E349">
            <v>0</v>
          </cell>
          <cell r="F349" t="str">
            <v>Rubberised rollers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row>
        <row r="350">
          <cell r="A350">
            <v>133</v>
          </cell>
          <cell r="B350">
            <v>0</v>
          </cell>
          <cell r="C350" t="str">
            <v>A</v>
          </cell>
          <cell r="D350">
            <v>0</v>
          </cell>
          <cell r="E350">
            <v>0</v>
          </cell>
          <cell r="F350" t="str">
            <v>Roller train optimised</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row>
        <row r="351">
          <cell r="A351">
            <v>134</v>
          </cell>
          <cell r="B351">
            <v>0</v>
          </cell>
          <cell r="C351" t="str">
            <v>A</v>
          </cell>
          <cell r="D351">
            <v>0</v>
          </cell>
          <cell r="E351">
            <v>0</v>
          </cell>
          <cell r="F351" t="str">
            <v>Inspect billet quality</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row>
        <row r="352">
          <cell r="A352">
            <v>135</v>
          </cell>
          <cell r="B352">
            <v>0</v>
          </cell>
          <cell r="C352" t="str">
            <v>A</v>
          </cell>
          <cell r="D352">
            <v>0</v>
          </cell>
          <cell r="E352">
            <v>0</v>
          </cell>
          <cell r="F352" t="str">
            <v>Fungicide, insecticide applied if required</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row>
        <row r="353">
          <cell r="A353">
            <v>136</v>
          </cell>
          <cell r="B353">
            <v>0</v>
          </cell>
          <cell r="C353" t="str">
            <v>A</v>
          </cell>
          <cell r="D353">
            <v>0</v>
          </cell>
          <cell r="E353">
            <v>0</v>
          </cell>
          <cell r="F353" t="str">
            <v>Billets planted to appropriate depth for chosen farming system and applied insecticides</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row>
        <row r="354">
          <cell r="A354">
            <v>137</v>
          </cell>
          <cell r="B354">
            <v>0</v>
          </cell>
          <cell r="C354" t="str">
            <v>A</v>
          </cell>
          <cell r="D354">
            <v>0</v>
          </cell>
          <cell r="E354">
            <v>0</v>
          </cell>
          <cell r="F354" t="str">
            <v>Avoid June planting</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row>
        <row r="355">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row>
        <row r="356">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row>
        <row r="357">
          <cell r="D357" t="str">
            <v>PEST &amp; DISEASE MANAGEMENT</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row>
        <row r="358">
          <cell r="D358" t="str">
            <v xml:space="preserve">r </v>
          </cell>
          <cell r="E358" t="str">
            <v>Not best practice</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row>
        <row r="359">
          <cell r="D359" t="str">
            <v>P</v>
          </cell>
          <cell r="E359" t="str">
            <v>Best Practice</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row>
        <row r="360">
          <cell r="A360">
            <v>138</v>
          </cell>
          <cell r="B360">
            <v>0</v>
          </cell>
          <cell r="C360" t="str">
            <v>A</v>
          </cell>
          <cell r="D360">
            <v>0</v>
          </cell>
          <cell r="E360">
            <v>0</v>
          </cell>
          <cell r="F360" t="str">
            <v>Annual review of major pest/disease management strategies – strategic management plans where feasible.</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row>
        <row r="361">
          <cell r="A361">
            <v>139</v>
          </cell>
          <cell r="B361">
            <v>0</v>
          </cell>
          <cell r="C361" t="str">
            <v>A</v>
          </cell>
          <cell r="D361">
            <v>0</v>
          </cell>
          <cell r="E361">
            <v>0</v>
          </cell>
          <cell r="F361" t="str">
            <v>All seed cane blocks inspected  &amp; also assessed by grower for disease.</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row>
        <row r="362">
          <cell r="A362">
            <v>140</v>
          </cell>
          <cell r="B362">
            <v>0</v>
          </cell>
          <cell r="C362" t="str">
            <v>A</v>
          </cell>
          <cell r="D362">
            <v>0</v>
          </cell>
          <cell r="E362">
            <v>0</v>
          </cell>
          <cell r="F362" t="str">
            <v>Annual clean seed cane allocations taken from Industry plots</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row>
        <row r="363">
          <cell r="A363">
            <v>141</v>
          </cell>
          <cell r="B363">
            <v>0</v>
          </cell>
          <cell r="C363" t="str">
            <v>A</v>
          </cell>
          <cell r="D363">
            <v>0</v>
          </cell>
          <cell r="E363">
            <v>0</v>
          </cell>
          <cell r="F363" t="str">
            <v>High hygiene standards for machinery – RSD, Leaf Scald</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row>
        <row r="364">
          <cell r="A364">
            <v>142</v>
          </cell>
          <cell r="B364">
            <v>0</v>
          </cell>
          <cell r="C364" t="str">
            <v>A</v>
          </cell>
          <cell r="D364">
            <v>0</v>
          </cell>
          <cell r="E364">
            <v>0</v>
          </cell>
          <cell r="F364" t="str">
            <v>No seed cane more than 3 years from HWT</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row>
      </sheetData>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 sheet"/>
      <sheetName val="Entry sheet"/>
      <sheetName val="calc sheet"/>
      <sheetName val="Front page"/>
      <sheetName val="Second Page"/>
      <sheetName val="Statements"/>
      <sheetName val="GAPS&amp;Actions"/>
      <sheetName val="Fert RecomendationsForGAPSSheet"/>
      <sheetName val="Rates"/>
      <sheetName val="Products"/>
    </sheetNames>
    <sheetDataSet>
      <sheetData sheetId="0"/>
      <sheetData sheetId="1"/>
      <sheetData sheetId="2"/>
      <sheetData sheetId="3"/>
      <sheetData sheetId="4"/>
      <sheetData sheetId="5"/>
      <sheetData sheetId="6"/>
      <sheetData sheetId="7"/>
      <sheetData sheetId="8"/>
      <sheetData sheetId="9">
        <row r="2">
          <cell r="A2" t="str">
            <v>None</v>
          </cell>
        </row>
        <row r="3">
          <cell r="A3" t="str">
            <v>201 S</v>
          </cell>
        </row>
        <row r="4">
          <cell r="A4" t="str">
            <v>BANANA SPECIAL</v>
          </cell>
        </row>
        <row r="5">
          <cell r="A5" t="str">
            <v>CAL-AM 150</v>
          </cell>
        </row>
        <row r="6">
          <cell r="A6" t="str">
            <v>CAL-GRAN</v>
          </cell>
        </row>
        <row r="7">
          <cell r="A7" t="str">
            <v>CAL-GRAN 150</v>
          </cell>
        </row>
        <row r="8">
          <cell r="A8" t="str">
            <v>CAN 665</v>
          </cell>
        </row>
        <row r="9">
          <cell r="A9" t="str">
            <v>CANS 760</v>
          </cell>
        </row>
        <row r="10">
          <cell r="A10" t="str">
            <v>CK 120</v>
          </cell>
        </row>
        <row r="11">
          <cell r="A11" t="str">
            <v>CK 135</v>
          </cell>
        </row>
        <row r="12">
          <cell r="A12" t="str">
            <v>CK 135 S</v>
          </cell>
        </row>
        <row r="13">
          <cell r="A13" t="str">
            <v>CK 140 S</v>
          </cell>
        </row>
        <row r="14">
          <cell r="A14" t="str">
            <v>CK 150S</v>
          </cell>
        </row>
        <row r="15">
          <cell r="A15" t="str">
            <v>CK 160</v>
          </cell>
        </row>
        <row r="16">
          <cell r="A16" t="str">
            <v>CK 160 S</v>
          </cell>
        </row>
        <row r="17">
          <cell r="A17" t="str">
            <v>CK 180 S</v>
          </cell>
        </row>
        <row r="18">
          <cell r="A18" t="str">
            <v>CK 200 S</v>
          </cell>
        </row>
        <row r="19">
          <cell r="A19" t="str">
            <v>CK 300 S</v>
          </cell>
        </row>
        <row r="20">
          <cell r="A20" t="str">
            <v>CK 33</v>
          </cell>
        </row>
        <row r="21">
          <cell r="A21" t="str">
            <v>CK 5 S</v>
          </cell>
        </row>
        <row r="22">
          <cell r="A22" t="str">
            <v>CK 50/50</v>
          </cell>
        </row>
        <row r="23">
          <cell r="A23" t="str">
            <v>CK 50/50 S</v>
          </cell>
        </row>
        <row r="24">
          <cell r="A24" t="str">
            <v>CK 55 S</v>
          </cell>
        </row>
        <row r="25">
          <cell r="A25" t="str">
            <v>CK 66</v>
          </cell>
        </row>
        <row r="26">
          <cell r="A26" t="str">
            <v>CK 66 S</v>
          </cell>
        </row>
        <row r="27">
          <cell r="A27" t="str">
            <v>FARLEIGH PLANTER 1</v>
          </cell>
        </row>
        <row r="28">
          <cell r="A28" t="str">
            <v>HIGH KS RATOONER</v>
          </cell>
        </row>
        <row r="29">
          <cell r="A29" t="str">
            <v>DAP</v>
          </cell>
        </row>
        <row r="30">
          <cell r="A30" t="str">
            <v>FLOWPHOS K</v>
          </cell>
        </row>
        <row r="31">
          <cell r="A31" t="str">
            <v>FLOWPHOS K-Z</v>
          </cell>
        </row>
        <row r="32">
          <cell r="A32" t="str">
            <v>GF 301</v>
          </cell>
        </row>
        <row r="33">
          <cell r="A33" t="str">
            <v>GF 351</v>
          </cell>
        </row>
        <row r="34">
          <cell r="A34" t="str">
            <v>GF 367</v>
          </cell>
        </row>
        <row r="35">
          <cell r="A35" t="str">
            <v>GF 460</v>
          </cell>
        </row>
        <row r="36">
          <cell r="A36" t="str">
            <v>GF 462</v>
          </cell>
        </row>
        <row r="37">
          <cell r="A37" t="str">
            <v>GF 502</v>
          </cell>
        </row>
        <row r="38">
          <cell r="A38" t="str">
            <v>GF 503</v>
          </cell>
        </row>
        <row r="39">
          <cell r="A39" t="str">
            <v>GF 505</v>
          </cell>
        </row>
        <row r="40">
          <cell r="A40" t="str">
            <v>GF 540</v>
          </cell>
        </row>
        <row r="41">
          <cell r="A41" t="str">
            <v>GF 541</v>
          </cell>
        </row>
        <row r="42">
          <cell r="A42" t="str">
            <v>GF 550</v>
          </cell>
        </row>
        <row r="43">
          <cell r="A43" t="str">
            <v>GF 552</v>
          </cell>
        </row>
        <row r="44">
          <cell r="A44" t="str">
            <v>GF 554</v>
          </cell>
        </row>
        <row r="45">
          <cell r="A45" t="str">
            <v>GF 585</v>
          </cell>
        </row>
        <row r="46">
          <cell r="A46" t="str">
            <v>GRAN-AM</v>
          </cell>
        </row>
        <row r="47">
          <cell r="A47" t="str">
            <v>GREEN1</v>
          </cell>
        </row>
        <row r="48">
          <cell r="A48" t="str">
            <v>HI-S RATOONER</v>
          </cell>
        </row>
        <row r="49">
          <cell r="A49" t="str">
            <v>HIFERT 67S</v>
          </cell>
        </row>
        <row r="50">
          <cell r="A50" t="str">
            <v>HIFERT 136S</v>
          </cell>
        </row>
        <row r="51">
          <cell r="A51" t="str">
            <v>HIFERT 161</v>
          </cell>
        </row>
        <row r="52">
          <cell r="A52" t="str">
            <v>HIFERT RATOONER 1</v>
          </cell>
        </row>
        <row r="53">
          <cell r="A53" t="str">
            <v>MACKAY PLANTER</v>
          </cell>
        </row>
        <row r="54">
          <cell r="A54" t="str">
            <v>NITRA K2(S)</v>
          </cell>
        </row>
        <row r="55">
          <cell r="A55" t="str">
            <v>NITRA-K</v>
          </cell>
        </row>
        <row r="56">
          <cell r="A56" t="str">
            <v>NITRA-K(S)</v>
          </cell>
        </row>
        <row r="57">
          <cell r="A57" t="str">
            <v>NITRAKING</v>
          </cell>
        </row>
        <row r="58">
          <cell r="A58" t="str">
            <v>NITRAKING S</v>
          </cell>
        </row>
        <row r="59">
          <cell r="A59" t="str">
            <v>NITRA-P</v>
          </cell>
        </row>
        <row r="60">
          <cell r="A60" t="str">
            <v>NITRA-P(S)</v>
          </cell>
        </row>
        <row r="61">
          <cell r="A61" t="str">
            <v>NITRAPHOSKA BLUE</v>
          </cell>
        </row>
        <row r="62">
          <cell r="A62" t="str">
            <v>Q5</v>
          </cell>
        </row>
        <row r="63">
          <cell r="A63" t="str">
            <v>STARTER15</v>
          </cell>
        </row>
        <row r="64">
          <cell r="A64" t="str">
            <v>SULPHATE AMMONIA</v>
          </cell>
        </row>
        <row r="65">
          <cell r="A65" t="str">
            <v>SUM 151 S</v>
          </cell>
        </row>
        <row r="66">
          <cell r="A66" t="str">
            <v>SUM 161 S</v>
          </cell>
        </row>
        <row r="67">
          <cell r="A67" t="str">
            <v>SUM 67</v>
          </cell>
        </row>
        <row r="68">
          <cell r="A68" t="str">
            <v>SUM 67 S</v>
          </cell>
        </row>
        <row r="69">
          <cell r="A69" t="str">
            <v>UREA</v>
          </cell>
        </row>
        <row r="70">
          <cell r="A70" t="str">
            <v>SPLOK</v>
          </cell>
        </row>
        <row r="71">
          <cell r="A71" t="str">
            <v>LOS</v>
          </cell>
        </row>
        <row r="72">
          <cell r="A72" t="str">
            <v>LOS+P</v>
          </cell>
        </row>
        <row r="73">
          <cell r="A73" t="str">
            <v>LOS MID N</v>
          </cell>
        </row>
        <row r="74">
          <cell r="A74" t="str">
            <v>LOS HN</v>
          </cell>
        </row>
        <row r="75">
          <cell r="A75" t="str">
            <v>BIODUNDER</v>
          </cell>
        </row>
        <row r="76">
          <cell r="A76" t="str">
            <v>PMR 1</v>
          </cell>
        </row>
        <row r="77">
          <cell r="A77" t="str">
            <v>UREA S</v>
          </cell>
        </row>
        <row r="78">
          <cell r="A78" t="str">
            <v>Planter 1 (367)</v>
          </cell>
        </row>
        <row r="79">
          <cell r="A79" t="str">
            <v>Planter 2 (351)</v>
          </cell>
        </row>
        <row r="80">
          <cell r="A80" t="str">
            <v>Planter 3 (SPLOK)</v>
          </cell>
        </row>
        <row r="81">
          <cell r="A81" t="str">
            <v>Planter 4</v>
          </cell>
        </row>
        <row r="82">
          <cell r="A82" t="str">
            <v>Planter 5</v>
          </cell>
        </row>
        <row r="83">
          <cell r="A83" t="str">
            <v>Reef Choice 208</v>
          </cell>
        </row>
        <row r="84">
          <cell r="A84" t="str">
            <v>Reef Choice 224</v>
          </cell>
        </row>
        <row r="85">
          <cell r="A85" t="str">
            <v>Reef Choice 329</v>
          </cell>
        </row>
        <row r="86">
          <cell r="A86" t="str">
            <v>Reef Choice 425</v>
          </cell>
        </row>
        <row r="87">
          <cell r="A87" t="str">
            <v>Sidedress 1</v>
          </cell>
        </row>
        <row r="88">
          <cell r="A88" t="str">
            <v>Sidedress 2 (505)</v>
          </cell>
        </row>
        <row r="89">
          <cell r="A89" t="str">
            <v>Sidedress 3</v>
          </cell>
        </row>
        <row r="90">
          <cell r="A90" t="str">
            <v>Sidedress 4 (507)</v>
          </cell>
        </row>
        <row r="91">
          <cell r="A91" t="str">
            <v>Sidedress DAP</v>
          </cell>
        </row>
        <row r="92">
          <cell r="A92" t="str">
            <v>Ratooner 1 (552)</v>
          </cell>
        </row>
        <row r="93">
          <cell r="A93" t="str">
            <v>Ratooner 2 (585)</v>
          </cell>
        </row>
        <row r="94">
          <cell r="A94" t="str">
            <v>Ratooner 3 (502)</v>
          </cell>
        </row>
        <row r="95">
          <cell r="A95" t="str">
            <v>Ratooner 4 (554)</v>
          </cell>
        </row>
        <row r="96">
          <cell r="A96" t="str">
            <v>Ratooner 5 (462)</v>
          </cell>
        </row>
        <row r="97">
          <cell r="A97" t="str">
            <v>Muriate of Potash</v>
          </cell>
        </row>
        <row r="98">
          <cell r="A98" t="str">
            <v>Super</v>
          </cell>
        </row>
        <row r="99">
          <cell r="A99" t="str">
            <v>Hi P Super</v>
          </cell>
        </row>
        <row r="100">
          <cell r="A100" t="str">
            <v>Liquid 50/50</v>
          </cell>
        </row>
        <row r="101">
          <cell r="A101" t="str">
            <v>Ravensdown NK27-21</v>
          </cell>
        </row>
        <row r="102">
          <cell r="A102" t="str">
            <v>Ravensdown NK23-25</v>
          </cell>
        </row>
        <row r="103">
          <cell r="A103" t="str">
            <v>Ravensdown NK25-3-18</v>
          </cell>
        </row>
        <row r="104">
          <cell r="A104" t="str">
            <v>Ravensdown Grow Master 25 Low S</v>
          </cell>
        </row>
        <row r="105">
          <cell r="A105" t="str">
            <v>Ravensdown Grow Master 26 High K</v>
          </cell>
        </row>
        <row r="106">
          <cell r="A106" t="str">
            <v>Ravensdown Grow Master 27</v>
          </cell>
        </row>
        <row r="107">
          <cell r="A107" t="str">
            <v>Ravensdown Grow Master 30 High K</v>
          </cell>
        </row>
        <row r="108">
          <cell r="A108" t="str">
            <v>Ravensdown Ratoon Mix 2</v>
          </cell>
        </row>
        <row r="109">
          <cell r="A109" t="str">
            <v>Ravensdown Ratoon Mix 4</v>
          </cell>
        </row>
        <row r="110">
          <cell r="A110" t="str">
            <v>Planter 4</v>
          </cell>
        </row>
        <row r="111">
          <cell r="A111" t="str">
            <v>Econo LOS+P</v>
          </cell>
        </row>
        <row r="112">
          <cell r="A112" t="str">
            <v>Econo LOS</v>
          </cell>
        </row>
        <row r="113">
          <cell r="A113" t="str">
            <v>Companion 1</v>
          </cell>
        </row>
        <row r="114">
          <cell r="A114" t="str">
            <v>LiquidPrePlant</v>
          </cell>
        </row>
        <row r="115">
          <cell r="A115" t="str">
            <v>Lo-N Planter</v>
          </cell>
        </row>
        <row r="116">
          <cell r="A116" t="str">
            <v>MUD 1st year</v>
          </cell>
        </row>
        <row r="117">
          <cell r="A117" t="str">
            <v>MUD/ASH 1st year</v>
          </cell>
        </row>
        <row r="118">
          <cell r="A118" t="str">
            <v>MUD 2nd year</v>
          </cell>
        </row>
        <row r="119">
          <cell r="A119" t="str">
            <v>MUD/ASH 2nd year</v>
          </cell>
        </row>
        <row r="120">
          <cell r="A120" t="str">
            <v>MUD 3rd year</v>
          </cell>
        </row>
        <row r="121">
          <cell r="A121" t="str">
            <v>MUD/ASH 3rd year</v>
          </cell>
        </row>
        <row r="122">
          <cell r="A122" t="str">
            <v>Soybean (Green manure)</v>
          </cell>
        </row>
        <row r="123">
          <cell r="A123" t="str">
            <v>Soybean (Harvested)</v>
          </cell>
        </row>
        <row r="124">
          <cell r="A124" t="str">
            <v>Cowpea (Green manure)</v>
          </cell>
        </row>
        <row r="125">
          <cell r="A125" t="str">
            <v>Cowpea (Harvested)</v>
          </cell>
        </row>
        <row r="126">
          <cell r="A126" t="str">
            <v>Lablab (Green manure)</v>
          </cell>
        </row>
        <row r="127">
          <cell r="A127" t="str">
            <v>Lablab (Harvested)</v>
          </cell>
        </row>
        <row r="128">
          <cell r="A128" t="str">
            <v>Peanut (Harvested)</v>
          </cell>
        </row>
        <row r="129">
          <cell r="A129" t="str">
            <v>TS 911</v>
          </cell>
        </row>
        <row r="130">
          <cell r="A130" t="str">
            <v>TS 919</v>
          </cell>
        </row>
        <row r="131">
          <cell r="A131" t="str">
            <v>TS 924</v>
          </cell>
        </row>
        <row r="132">
          <cell r="A132" t="str">
            <v>TS 705</v>
          </cell>
        </row>
        <row r="133">
          <cell r="A133" t="str">
            <v>TS 707</v>
          </cell>
        </row>
        <row r="134">
          <cell r="A134" t="str">
            <v>TS 708</v>
          </cell>
        </row>
        <row r="135">
          <cell r="A135" t="str">
            <v>TS 715</v>
          </cell>
        </row>
        <row r="136">
          <cell r="A136" t="str">
            <v>TS 717</v>
          </cell>
        </row>
        <row r="137">
          <cell r="A137" t="str">
            <v>TS 718</v>
          </cell>
        </row>
        <row r="138">
          <cell r="A138" t="str">
            <v>TS 720</v>
          </cell>
        </row>
        <row r="139">
          <cell r="A139" t="str">
            <v>TS 804</v>
          </cell>
        </row>
        <row r="140">
          <cell r="A140" t="str">
            <v>TS 806</v>
          </cell>
        </row>
        <row r="141">
          <cell r="A141" t="str">
            <v>TS 807</v>
          </cell>
        </row>
        <row r="142">
          <cell r="A142" t="str">
            <v>TS 810</v>
          </cell>
        </row>
        <row r="143">
          <cell r="A143" t="str">
            <v>TS 812</v>
          </cell>
        </row>
        <row r="144">
          <cell r="A144" t="str">
            <v>TS 817</v>
          </cell>
        </row>
        <row r="145">
          <cell r="A145" t="str">
            <v>TS 821</v>
          </cell>
        </row>
        <row r="146">
          <cell r="A146" t="str">
            <v>TS 822</v>
          </cell>
        </row>
        <row r="147">
          <cell r="A147" t="str">
            <v>TS 827</v>
          </cell>
        </row>
        <row r="148">
          <cell r="A148" t="str">
            <v>TS 829</v>
          </cell>
        </row>
        <row r="149">
          <cell r="A149" t="str">
            <v>TS 830</v>
          </cell>
        </row>
        <row r="150">
          <cell r="A150" t="str">
            <v>TS 842</v>
          </cell>
        </row>
        <row r="151">
          <cell r="A151" t="str">
            <v>XXX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8D23-0EBE-498C-A8E9-49A9C18D8987}">
  <dimension ref="A2:A22"/>
  <sheetViews>
    <sheetView workbookViewId="0">
      <selection activeCell="A11" sqref="A11"/>
    </sheetView>
  </sheetViews>
  <sheetFormatPr defaultRowHeight="14.25"/>
  <sheetData>
    <row r="2" spans="1:1">
      <c r="A2" s="223" t="s">
        <v>544</v>
      </c>
    </row>
    <row r="3" spans="1:1">
      <c r="A3" t="s">
        <v>545</v>
      </c>
    </row>
    <row r="4" spans="1:1">
      <c r="A4" s="223"/>
    </row>
    <row r="5" spans="1:1">
      <c r="A5" s="223" t="s">
        <v>546</v>
      </c>
    </row>
    <row r="6" spans="1:1">
      <c r="A6" t="s">
        <v>547</v>
      </c>
    </row>
    <row r="7" spans="1:1">
      <c r="A7" t="s">
        <v>548</v>
      </c>
    </row>
    <row r="8" spans="1:1">
      <c r="A8" t="s">
        <v>549</v>
      </c>
    </row>
    <row r="9" spans="1:1">
      <c r="A9" s="223"/>
    </row>
    <row r="10" spans="1:1">
      <c r="A10" s="223" t="s">
        <v>550</v>
      </c>
    </row>
    <row r="11" spans="1:1">
      <c r="A11" t="s">
        <v>551</v>
      </c>
    </row>
    <row r="12" spans="1:1">
      <c r="A12" t="s">
        <v>552</v>
      </c>
    </row>
    <row r="13" spans="1:1">
      <c r="A13" t="s">
        <v>553</v>
      </c>
    </row>
    <row r="14" spans="1:1">
      <c r="A14" t="s">
        <v>554</v>
      </c>
    </row>
    <row r="15" spans="1:1">
      <c r="A15" t="s">
        <v>555</v>
      </c>
    </row>
    <row r="16" spans="1:1">
      <c r="A16" t="s">
        <v>556</v>
      </c>
    </row>
    <row r="18" spans="1:1">
      <c r="A18" s="223" t="s">
        <v>557</v>
      </c>
    </row>
    <row r="19" spans="1:1">
      <c r="A19" t="s">
        <v>558</v>
      </c>
    </row>
    <row r="20" spans="1:1">
      <c r="A20" t="s">
        <v>559</v>
      </c>
    </row>
    <row r="21" spans="1:1">
      <c r="A21" t="s">
        <v>560</v>
      </c>
    </row>
    <row r="22" spans="1:1">
      <c r="A22" t="s">
        <v>561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AE142"/>
  <sheetViews>
    <sheetView view="pageBreakPreview" zoomScale="70" zoomScaleNormal="82" zoomScaleSheetLayoutView="70" workbookViewId="0">
      <selection activeCell="K123" sqref="K123"/>
    </sheetView>
  </sheetViews>
  <sheetFormatPr defaultRowHeight="12.75"/>
  <cols>
    <col min="1" max="1" width="4.1328125" style="1" customWidth="1"/>
    <col min="2" max="2" width="25.265625" style="1" customWidth="1"/>
    <col min="3" max="3" width="8.73046875" style="1" customWidth="1"/>
    <col min="4" max="4" width="2.73046875" style="1" customWidth="1"/>
    <col min="5" max="5" width="9.86328125" style="1" customWidth="1"/>
    <col min="6" max="6" width="8.73046875" style="1" customWidth="1"/>
    <col min="7" max="13" width="6.73046875" style="1" customWidth="1"/>
    <col min="14" max="14" width="7.73046875" style="1" customWidth="1"/>
    <col min="15" max="15" width="10.3984375" style="1" customWidth="1"/>
    <col min="16" max="16" width="5.73046875" style="1" customWidth="1"/>
    <col min="17" max="17" width="25.59765625" style="1" customWidth="1"/>
    <col min="18" max="18" width="8.86328125" style="1" customWidth="1"/>
    <col min="19" max="19" width="2.73046875" style="1" customWidth="1"/>
    <col min="20" max="21" width="8.86328125" style="1"/>
    <col min="22" max="25" width="6.73046875" style="1" customWidth="1"/>
    <col min="26" max="26" width="9.73046875" style="1" customWidth="1"/>
    <col min="27" max="29" width="6.73046875" style="1" customWidth="1"/>
    <col min="30" max="30" width="11.3984375" style="1" customWidth="1"/>
    <col min="31" max="256" width="8.86328125" style="1"/>
    <col min="257" max="257" width="2.265625" style="1" customWidth="1"/>
    <col min="258" max="258" width="27.73046875" style="1" customWidth="1"/>
    <col min="259" max="259" width="7.265625" style="1" customWidth="1"/>
    <col min="260" max="260" width="2.73046875" style="1" customWidth="1"/>
    <col min="261" max="261" width="10.1328125" style="1" customWidth="1"/>
    <col min="262" max="262" width="7.1328125" style="1" customWidth="1"/>
    <col min="263" max="264" width="5.86328125" style="1" customWidth="1"/>
    <col min="265" max="265" width="5.3984375" style="1" customWidth="1"/>
    <col min="266" max="266" width="5.265625" style="1" customWidth="1"/>
    <col min="267" max="267" width="7.3984375" style="1" customWidth="1"/>
    <col min="268" max="268" width="7" style="1" customWidth="1"/>
    <col min="269" max="270" width="5.86328125" style="1" customWidth="1"/>
    <col min="271" max="512" width="8.86328125" style="1"/>
    <col min="513" max="513" width="2.265625" style="1" customWidth="1"/>
    <col min="514" max="514" width="27.73046875" style="1" customWidth="1"/>
    <col min="515" max="515" width="7.265625" style="1" customWidth="1"/>
    <col min="516" max="516" width="2.73046875" style="1" customWidth="1"/>
    <col min="517" max="517" width="10.1328125" style="1" customWidth="1"/>
    <col min="518" max="518" width="7.1328125" style="1" customWidth="1"/>
    <col min="519" max="520" width="5.86328125" style="1" customWidth="1"/>
    <col min="521" max="521" width="5.3984375" style="1" customWidth="1"/>
    <col min="522" max="522" width="5.265625" style="1" customWidth="1"/>
    <col min="523" max="523" width="7.3984375" style="1" customWidth="1"/>
    <col min="524" max="524" width="7" style="1" customWidth="1"/>
    <col min="525" max="526" width="5.86328125" style="1" customWidth="1"/>
    <col min="527" max="768" width="8.86328125" style="1"/>
    <col min="769" max="769" width="2.265625" style="1" customWidth="1"/>
    <col min="770" max="770" width="27.73046875" style="1" customWidth="1"/>
    <col min="771" max="771" width="7.265625" style="1" customWidth="1"/>
    <col min="772" max="772" width="2.73046875" style="1" customWidth="1"/>
    <col min="773" max="773" width="10.1328125" style="1" customWidth="1"/>
    <col min="774" max="774" width="7.1328125" style="1" customWidth="1"/>
    <col min="775" max="776" width="5.86328125" style="1" customWidth="1"/>
    <col min="777" max="777" width="5.3984375" style="1" customWidth="1"/>
    <col min="778" max="778" width="5.265625" style="1" customWidth="1"/>
    <col min="779" max="779" width="7.3984375" style="1" customWidth="1"/>
    <col min="780" max="780" width="7" style="1" customWidth="1"/>
    <col min="781" max="782" width="5.86328125" style="1" customWidth="1"/>
    <col min="783" max="1024" width="8.86328125" style="1"/>
    <col min="1025" max="1025" width="2.265625" style="1" customWidth="1"/>
    <col min="1026" max="1026" width="27.73046875" style="1" customWidth="1"/>
    <col min="1027" max="1027" width="7.265625" style="1" customWidth="1"/>
    <col min="1028" max="1028" width="2.73046875" style="1" customWidth="1"/>
    <col min="1029" max="1029" width="10.1328125" style="1" customWidth="1"/>
    <col min="1030" max="1030" width="7.1328125" style="1" customWidth="1"/>
    <col min="1031" max="1032" width="5.86328125" style="1" customWidth="1"/>
    <col min="1033" max="1033" width="5.3984375" style="1" customWidth="1"/>
    <col min="1034" max="1034" width="5.265625" style="1" customWidth="1"/>
    <col min="1035" max="1035" width="7.3984375" style="1" customWidth="1"/>
    <col min="1036" max="1036" width="7" style="1" customWidth="1"/>
    <col min="1037" max="1038" width="5.86328125" style="1" customWidth="1"/>
    <col min="1039" max="1280" width="8.86328125" style="1"/>
    <col min="1281" max="1281" width="2.265625" style="1" customWidth="1"/>
    <col min="1282" max="1282" width="27.73046875" style="1" customWidth="1"/>
    <col min="1283" max="1283" width="7.265625" style="1" customWidth="1"/>
    <col min="1284" max="1284" width="2.73046875" style="1" customWidth="1"/>
    <col min="1285" max="1285" width="10.1328125" style="1" customWidth="1"/>
    <col min="1286" max="1286" width="7.1328125" style="1" customWidth="1"/>
    <col min="1287" max="1288" width="5.86328125" style="1" customWidth="1"/>
    <col min="1289" max="1289" width="5.3984375" style="1" customWidth="1"/>
    <col min="1290" max="1290" width="5.265625" style="1" customWidth="1"/>
    <col min="1291" max="1291" width="7.3984375" style="1" customWidth="1"/>
    <col min="1292" max="1292" width="7" style="1" customWidth="1"/>
    <col min="1293" max="1294" width="5.86328125" style="1" customWidth="1"/>
    <col min="1295" max="1536" width="8.86328125" style="1"/>
    <col min="1537" max="1537" width="2.265625" style="1" customWidth="1"/>
    <col min="1538" max="1538" width="27.73046875" style="1" customWidth="1"/>
    <col min="1539" max="1539" width="7.265625" style="1" customWidth="1"/>
    <col min="1540" max="1540" width="2.73046875" style="1" customWidth="1"/>
    <col min="1541" max="1541" width="10.1328125" style="1" customWidth="1"/>
    <col min="1542" max="1542" width="7.1328125" style="1" customWidth="1"/>
    <col min="1543" max="1544" width="5.86328125" style="1" customWidth="1"/>
    <col min="1545" max="1545" width="5.3984375" style="1" customWidth="1"/>
    <col min="1546" max="1546" width="5.265625" style="1" customWidth="1"/>
    <col min="1547" max="1547" width="7.3984375" style="1" customWidth="1"/>
    <col min="1548" max="1548" width="7" style="1" customWidth="1"/>
    <col min="1549" max="1550" width="5.86328125" style="1" customWidth="1"/>
    <col min="1551" max="1792" width="8.86328125" style="1"/>
    <col min="1793" max="1793" width="2.265625" style="1" customWidth="1"/>
    <col min="1794" max="1794" width="27.73046875" style="1" customWidth="1"/>
    <col min="1795" max="1795" width="7.265625" style="1" customWidth="1"/>
    <col min="1796" max="1796" width="2.73046875" style="1" customWidth="1"/>
    <col min="1797" max="1797" width="10.1328125" style="1" customWidth="1"/>
    <col min="1798" max="1798" width="7.1328125" style="1" customWidth="1"/>
    <col min="1799" max="1800" width="5.86328125" style="1" customWidth="1"/>
    <col min="1801" max="1801" width="5.3984375" style="1" customWidth="1"/>
    <col min="1802" max="1802" width="5.265625" style="1" customWidth="1"/>
    <col min="1803" max="1803" width="7.3984375" style="1" customWidth="1"/>
    <col min="1804" max="1804" width="7" style="1" customWidth="1"/>
    <col min="1805" max="1806" width="5.86328125" style="1" customWidth="1"/>
    <col min="1807" max="2048" width="8.86328125" style="1"/>
    <col min="2049" max="2049" width="2.265625" style="1" customWidth="1"/>
    <col min="2050" max="2050" width="27.73046875" style="1" customWidth="1"/>
    <col min="2051" max="2051" width="7.265625" style="1" customWidth="1"/>
    <col min="2052" max="2052" width="2.73046875" style="1" customWidth="1"/>
    <col min="2053" max="2053" width="10.1328125" style="1" customWidth="1"/>
    <col min="2054" max="2054" width="7.1328125" style="1" customWidth="1"/>
    <col min="2055" max="2056" width="5.86328125" style="1" customWidth="1"/>
    <col min="2057" max="2057" width="5.3984375" style="1" customWidth="1"/>
    <col min="2058" max="2058" width="5.265625" style="1" customWidth="1"/>
    <col min="2059" max="2059" width="7.3984375" style="1" customWidth="1"/>
    <col min="2060" max="2060" width="7" style="1" customWidth="1"/>
    <col min="2061" max="2062" width="5.86328125" style="1" customWidth="1"/>
    <col min="2063" max="2304" width="8.86328125" style="1"/>
    <col min="2305" max="2305" width="2.265625" style="1" customWidth="1"/>
    <col min="2306" max="2306" width="27.73046875" style="1" customWidth="1"/>
    <col min="2307" max="2307" width="7.265625" style="1" customWidth="1"/>
    <col min="2308" max="2308" width="2.73046875" style="1" customWidth="1"/>
    <col min="2309" max="2309" width="10.1328125" style="1" customWidth="1"/>
    <col min="2310" max="2310" width="7.1328125" style="1" customWidth="1"/>
    <col min="2311" max="2312" width="5.86328125" style="1" customWidth="1"/>
    <col min="2313" max="2313" width="5.3984375" style="1" customWidth="1"/>
    <col min="2314" max="2314" width="5.265625" style="1" customWidth="1"/>
    <col min="2315" max="2315" width="7.3984375" style="1" customWidth="1"/>
    <col min="2316" max="2316" width="7" style="1" customWidth="1"/>
    <col min="2317" max="2318" width="5.86328125" style="1" customWidth="1"/>
    <col min="2319" max="2560" width="8.86328125" style="1"/>
    <col min="2561" max="2561" width="2.265625" style="1" customWidth="1"/>
    <col min="2562" max="2562" width="27.73046875" style="1" customWidth="1"/>
    <col min="2563" max="2563" width="7.265625" style="1" customWidth="1"/>
    <col min="2564" max="2564" width="2.73046875" style="1" customWidth="1"/>
    <col min="2565" max="2565" width="10.1328125" style="1" customWidth="1"/>
    <col min="2566" max="2566" width="7.1328125" style="1" customWidth="1"/>
    <col min="2567" max="2568" width="5.86328125" style="1" customWidth="1"/>
    <col min="2569" max="2569" width="5.3984375" style="1" customWidth="1"/>
    <col min="2570" max="2570" width="5.265625" style="1" customWidth="1"/>
    <col min="2571" max="2571" width="7.3984375" style="1" customWidth="1"/>
    <col min="2572" max="2572" width="7" style="1" customWidth="1"/>
    <col min="2573" max="2574" width="5.86328125" style="1" customWidth="1"/>
    <col min="2575" max="2816" width="8.86328125" style="1"/>
    <col min="2817" max="2817" width="2.265625" style="1" customWidth="1"/>
    <col min="2818" max="2818" width="27.73046875" style="1" customWidth="1"/>
    <col min="2819" max="2819" width="7.265625" style="1" customWidth="1"/>
    <col min="2820" max="2820" width="2.73046875" style="1" customWidth="1"/>
    <col min="2821" max="2821" width="10.1328125" style="1" customWidth="1"/>
    <col min="2822" max="2822" width="7.1328125" style="1" customWidth="1"/>
    <col min="2823" max="2824" width="5.86328125" style="1" customWidth="1"/>
    <col min="2825" max="2825" width="5.3984375" style="1" customWidth="1"/>
    <col min="2826" max="2826" width="5.265625" style="1" customWidth="1"/>
    <col min="2827" max="2827" width="7.3984375" style="1" customWidth="1"/>
    <col min="2828" max="2828" width="7" style="1" customWidth="1"/>
    <col min="2829" max="2830" width="5.86328125" style="1" customWidth="1"/>
    <col min="2831" max="3072" width="8.86328125" style="1"/>
    <col min="3073" max="3073" width="2.265625" style="1" customWidth="1"/>
    <col min="3074" max="3074" width="27.73046875" style="1" customWidth="1"/>
    <col min="3075" max="3075" width="7.265625" style="1" customWidth="1"/>
    <col min="3076" max="3076" width="2.73046875" style="1" customWidth="1"/>
    <col min="3077" max="3077" width="10.1328125" style="1" customWidth="1"/>
    <col min="3078" max="3078" width="7.1328125" style="1" customWidth="1"/>
    <col min="3079" max="3080" width="5.86328125" style="1" customWidth="1"/>
    <col min="3081" max="3081" width="5.3984375" style="1" customWidth="1"/>
    <col min="3082" max="3082" width="5.265625" style="1" customWidth="1"/>
    <col min="3083" max="3083" width="7.3984375" style="1" customWidth="1"/>
    <col min="3084" max="3084" width="7" style="1" customWidth="1"/>
    <col min="3085" max="3086" width="5.86328125" style="1" customWidth="1"/>
    <col min="3087" max="3328" width="8.86328125" style="1"/>
    <col min="3329" max="3329" width="2.265625" style="1" customWidth="1"/>
    <col min="3330" max="3330" width="27.73046875" style="1" customWidth="1"/>
    <col min="3331" max="3331" width="7.265625" style="1" customWidth="1"/>
    <col min="3332" max="3332" width="2.73046875" style="1" customWidth="1"/>
    <col min="3333" max="3333" width="10.1328125" style="1" customWidth="1"/>
    <col min="3334" max="3334" width="7.1328125" style="1" customWidth="1"/>
    <col min="3335" max="3336" width="5.86328125" style="1" customWidth="1"/>
    <col min="3337" max="3337" width="5.3984375" style="1" customWidth="1"/>
    <col min="3338" max="3338" width="5.265625" style="1" customWidth="1"/>
    <col min="3339" max="3339" width="7.3984375" style="1" customWidth="1"/>
    <col min="3340" max="3340" width="7" style="1" customWidth="1"/>
    <col min="3341" max="3342" width="5.86328125" style="1" customWidth="1"/>
    <col min="3343" max="3584" width="8.86328125" style="1"/>
    <col min="3585" max="3585" width="2.265625" style="1" customWidth="1"/>
    <col min="3586" max="3586" width="27.73046875" style="1" customWidth="1"/>
    <col min="3587" max="3587" width="7.265625" style="1" customWidth="1"/>
    <col min="3588" max="3588" width="2.73046875" style="1" customWidth="1"/>
    <col min="3589" max="3589" width="10.1328125" style="1" customWidth="1"/>
    <col min="3590" max="3590" width="7.1328125" style="1" customWidth="1"/>
    <col min="3591" max="3592" width="5.86328125" style="1" customWidth="1"/>
    <col min="3593" max="3593" width="5.3984375" style="1" customWidth="1"/>
    <col min="3594" max="3594" width="5.265625" style="1" customWidth="1"/>
    <col min="3595" max="3595" width="7.3984375" style="1" customWidth="1"/>
    <col min="3596" max="3596" width="7" style="1" customWidth="1"/>
    <col min="3597" max="3598" width="5.86328125" style="1" customWidth="1"/>
    <col min="3599" max="3840" width="8.86328125" style="1"/>
    <col min="3841" max="3841" width="2.265625" style="1" customWidth="1"/>
    <col min="3842" max="3842" width="27.73046875" style="1" customWidth="1"/>
    <col min="3843" max="3843" width="7.265625" style="1" customWidth="1"/>
    <col min="3844" max="3844" width="2.73046875" style="1" customWidth="1"/>
    <col min="3845" max="3845" width="10.1328125" style="1" customWidth="1"/>
    <col min="3846" max="3846" width="7.1328125" style="1" customWidth="1"/>
    <col min="3847" max="3848" width="5.86328125" style="1" customWidth="1"/>
    <col min="3849" max="3849" width="5.3984375" style="1" customWidth="1"/>
    <col min="3850" max="3850" width="5.265625" style="1" customWidth="1"/>
    <col min="3851" max="3851" width="7.3984375" style="1" customWidth="1"/>
    <col min="3852" max="3852" width="7" style="1" customWidth="1"/>
    <col min="3853" max="3854" width="5.86328125" style="1" customWidth="1"/>
    <col min="3855" max="4096" width="8.86328125" style="1"/>
    <col min="4097" max="4097" width="2.265625" style="1" customWidth="1"/>
    <col min="4098" max="4098" width="27.73046875" style="1" customWidth="1"/>
    <col min="4099" max="4099" width="7.265625" style="1" customWidth="1"/>
    <col min="4100" max="4100" width="2.73046875" style="1" customWidth="1"/>
    <col min="4101" max="4101" width="10.1328125" style="1" customWidth="1"/>
    <col min="4102" max="4102" width="7.1328125" style="1" customWidth="1"/>
    <col min="4103" max="4104" width="5.86328125" style="1" customWidth="1"/>
    <col min="4105" max="4105" width="5.3984375" style="1" customWidth="1"/>
    <col min="4106" max="4106" width="5.265625" style="1" customWidth="1"/>
    <col min="4107" max="4107" width="7.3984375" style="1" customWidth="1"/>
    <col min="4108" max="4108" width="7" style="1" customWidth="1"/>
    <col min="4109" max="4110" width="5.86328125" style="1" customWidth="1"/>
    <col min="4111" max="4352" width="8.86328125" style="1"/>
    <col min="4353" max="4353" width="2.265625" style="1" customWidth="1"/>
    <col min="4354" max="4354" width="27.73046875" style="1" customWidth="1"/>
    <col min="4355" max="4355" width="7.265625" style="1" customWidth="1"/>
    <col min="4356" max="4356" width="2.73046875" style="1" customWidth="1"/>
    <col min="4357" max="4357" width="10.1328125" style="1" customWidth="1"/>
    <col min="4358" max="4358" width="7.1328125" style="1" customWidth="1"/>
    <col min="4359" max="4360" width="5.86328125" style="1" customWidth="1"/>
    <col min="4361" max="4361" width="5.3984375" style="1" customWidth="1"/>
    <col min="4362" max="4362" width="5.265625" style="1" customWidth="1"/>
    <col min="4363" max="4363" width="7.3984375" style="1" customWidth="1"/>
    <col min="4364" max="4364" width="7" style="1" customWidth="1"/>
    <col min="4365" max="4366" width="5.86328125" style="1" customWidth="1"/>
    <col min="4367" max="4608" width="8.86328125" style="1"/>
    <col min="4609" max="4609" width="2.265625" style="1" customWidth="1"/>
    <col min="4610" max="4610" width="27.73046875" style="1" customWidth="1"/>
    <col min="4611" max="4611" width="7.265625" style="1" customWidth="1"/>
    <col min="4612" max="4612" width="2.73046875" style="1" customWidth="1"/>
    <col min="4613" max="4613" width="10.1328125" style="1" customWidth="1"/>
    <col min="4614" max="4614" width="7.1328125" style="1" customWidth="1"/>
    <col min="4615" max="4616" width="5.86328125" style="1" customWidth="1"/>
    <col min="4617" max="4617" width="5.3984375" style="1" customWidth="1"/>
    <col min="4618" max="4618" width="5.265625" style="1" customWidth="1"/>
    <col min="4619" max="4619" width="7.3984375" style="1" customWidth="1"/>
    <col min="4620" max="4620" width="7" style="1" customWidth="1"/>
    <col min="4621" max="4622" width="5.86328125" style="1" customWidth="1"/>
    <col min="4623" max="4864" width="8.86328125" style="1"/>
    <col min="4865" max="4865" width="2.265625" style="1" customWidth="1"/>
    <col min="4866" max="4866" width="27.73046875" style="1" customWidth="1"/>
    <col min="4867" max="4867" width="7.265625" style="1" customWidth="1"/>
    <col min="4868" max="4868" width="2.73046875" style="1" customWidth="1"/>
    <col min="4869" max="4869" width="10.1328125" style="1" customWidth="1"/>
    <col min="4870" max="4870" width="7.1328125" style="1" customWidth="1"/>
    <col min="4871" max="4872" width="5.86328125" style="1" customWidth="1"/>
    <col min="4873" max="4873" width="5.3984375" style="1" customWidth="1"/>
    <col min="4874" max="4874" width="5.265625" style="1" customWidth="1"/>
    <col min="4875" max="4875" width="7.3984375" style="1" customWidth="1"/>
    <col min="4876" max="4876" width="7" style="1" customWidth="1"/>
    <col min="4877" max="4878" width="5.86328125" style="1" customWidth="1"/>
    <col min="4879" max="5120" width="8.86328125" style="1"/>
    <col min="5121" max="5121" width="2.265625" style="1" customWidth="1"/>
    <col min="5122" max="5122" width="27.73046875" style="1" customWidth="1"/>
    <col min="5123" max="5123" width="7.265625" style="1" customWidth="1"/>
    <col min="5124" max="5124" width="2.73046875" style="1" customWidth="1"/>
    <col min="5125" max="5125" width="10.1328125" style="1" customWidth="1"/>
    <col min="5126" max="5126" width="7.1328125" style="1" customWidth="1"/>
    <col min="5127" max="5128" width="5.86328125" style="1" customWidth="1"/>
    <col min="5129" max="5129" width="5.3984375" style="1" customWidth="1"/>
    <col min="5130" max="5130" width="5.265625" style="1" customWidth="1"/>
    <col min="5131" max="5131" width="7.3984375" style="1" customWidth="1"/>
    <col min="5132" max="5132" width="7" style="1" customWidth="1"/>
    <col min="5133" max="5134" width="5.86328125" style="1" customWidth="1"/>
    <col min="5135" max="5376" width="8.86328125" style="1"/>
    <col min="5377" max="5377" width="2.265625" style="1" customWidth="1"/>
    <col min="5378" max="5378" width="27.73046875" style="1" customWidth="1"/>
    <col min="5379" max="5379" width="7.265625" style="1" customWidth="1"/>
    <col min="5380" max="5380" width="2.73046875" style="1" customWidth="1"/>
    <col min="5381" max="5381" width="10.1328125" style="1" customWidth="1"/>
    <col min="5382" max="5382" width="7.1328125" style="1" customWidth="1"/>
    <col min="5383" max="5384" width="5.86328125" style="1" customWidth="1"/>
    <col min="5385" max="5385" width="5.3984375" style="1" customWidth="1"/>
    <col min="5386" max="5386" width="5.265625" style="1" customWidth="1"/>
    <col min="5387" max="5387" width="7.3984375" style="1" customWidth="1"/>
    <col min="5388" max="5388" width="7" style="1" customWidth="1"/>
    <col min="5389" max="5390" width="5.86328125" style="1" customWidth="1"/>
    <col min="5391" max="5632" width="8.86328125" style="1"/>
    <col min="5633" max="5633" width="2.265625" style="1" customWidth="1"/>
    <col min="5634" max="5634" width="27.73046875" style="1" customWidth="1"/>
    <col min="5635" max="5635" width="7.265625" style="1" customWidth="1"/>
    <col min="5636" max="5636" width="2.73046875" style="1" customWidth="1"/>
    <col min="5637" max="5637" width="10.1328125" style="1" customWidth="1"/>
    <col min="5638" max="5638" width="7.1328125" style="1" customWidth="1"/>
    <col min="5639" max="5640" width="5.86328125" style="1" customWidth="1"/>
    <col min="5641" max="5641" width="5.3984375" style="1" customWidth="1"/>
    <col min="5642" max="5642" width="5.265625" style="1" customWidth="1"/>
    <col min="5643" max="5643" width="7.3984375" style="1" customWidth="1"/>
    <col min="5644" max="5644" width="7" style="1" customWidth="1"/>
    <col min="5645" max="5646" width="5.86328125" style="1" customWidth="1"/>
    <col min="5647" max="5888" width="8.86328125" style="1"/>
    <col min="5889" max="5889" width="2.265625" style="1" customWidth="1"/>
    <col min="5890" max="5890" width="27.73046875" style="1" customWidth="1"/>
    <col min="5891" max="5891" width="7.265625" style="1" customWidth="1"/>
    <col min="5892" max="5892" width="2.73046875" style="1" customWidth="1"/>
    <col min="5893" max="5893" width="10.1328125" style="1" customWidth="1"/>
    <col min="5894" max="5894" width="7.1328125" style="1" customWidth="1"/>
    <col min="5895" max="5896" width="5.86328125" style="1" customWidth="1"/>
    <col min="5897" max="5897" width="5.3984375" style="1" customWidth="1"/>
    <col min="5898" max="5898" width="5.265625" style="1" customWidth="1"/>
    <col min="5899" max="5899" width="7.3984375" style="1" customWidth="1"/>
    <col min="5900" max="5900" width="7" style="1" customWidth="1"/>
    <col min="5901" max="5902" width="5.86328125" style="1" customWidth="1"/>
    <col min="5903" max="6144" width="8.86328125" style="1"/>
    <col min="6145" max="6145" width="2.265625" style="1" customWidth="1"/>
    <col min="6146" max="6146" width="27.73046875" style="1" customWidth="1"/>
    <col min="6147" max="6147" width="7.265625" style="1" customWidth="1"/>
    <col min="6148" max="6148" width="2.73046875" style="1" customWidth="1"/>
    <col min="6149" max="6149" width="10.1328125" style="1" customWidth="1"/>
    <col min="6150" max="6150" width="7.1328125" style="1" customWidth="1"/>
    <col min="6151" max="6152" width="5.86328125" style="1" customWidth="1"/>
    <col min="6153" max="6153" width="5.3984375" style="1" customWidth="1"/>
    <col min="6154" max="6154" width="5.265625" style="1" customWidth="1"/>
    <col min="6155" max="6155" width="7.3984375" style="1" customWidth="1"/>
    <col min="6156" max="6156" width="7" style="1" customWidth="1"/>
    <col min="6157" max="6158" width="5.86328125" style="1" customWidth="1"/>
    <col min="6159" max="6400" width="8.86328125" style="1"/>
    <col min="6401" max="6401" width="2.265625" style="1" customWidth="1"/>
    <col min="6402" max="6402" width="27.73046875" style="1" customWidth="1"/>
    <col min="6403" max="6403" width="7.265625" style="1" customWidth="1"/>
    <col min="6404" max="6404" width="2.73046875" style="1" customWidth="1"/>
    <col min="6405" max="6405" width="10.1328125" style="1" customWidth="1"/>
    <col min="6406" max="6406" width="7.1328125" style="1" customWidth="1"/>
    <col min="6407" max="6408" width="5.86328125" style="1" customWidth="1"/>
    <col min="6409" max="6409" width="5.3984375" style="1" customWidth="1"/>
    <col min="6410" max="6410" width="5.265625" style="1" customWidth="1"/>
    <col min="6411" max="6411" width="7.3984375" style="1" customWidth="1"/>
    <col min="6412" max="6412" width="7" style="1" customWidth="1"/>
    <col min="6413" max="6414" width="5.86328125" style="1" customWidth="1"/>
    <col min="6415" max="6656" width="8.86328125" style="1"/>
    <col min="6657" max="6657" width="2.265625" style="1" customWidth="1"/>
    <col min="6658" max="6658" width="27.73046875" style="1" customWidth="1"/>
    <col min="6659" max="6659" width="7.265625" style="1" customWidth="1"/>
    <col min="6660" max="6660" width="2.73046875" style="1" customWidth="1"/>
    <col min="6661" max="6661" width="10.1328125" style="1" customWidth="1"/>
    <col min="6662" max="6662" width="7.1328125" style="1" customWidth="1"/>
    <col min="6663" max="6664" width="5.86328125" style="1" customWidth="1"/>
    <col min="6665" max="6665" width="5.3984375" style="1" customWidth="1"/>
    <col min="6666" max="6666" width="5.265625" style="1" customWidth="1"/>
    <col min="6667" max="6667" width="7.3984375" style="1" customWidth="1"/>
    <col min="6668" max="6668" width="7" style="1" customWidth="1"/>
    <col min="6669" max="6670" width="5.86328125" style="1" customWidth="1"/>
    <col min="6671" max="6912" width="8.86328125" style="1"/>
    <col min="6913" max="6913" width="2.265625" style="1" customWidth="1"/>
    <col min="6914" max="6914" width="27.73046875" style="1" customWidth="1"/>
    <col min="6915" max="6915" width="7.265625" style="1" customWidth="1"/>
    <col min="6916" max="6916" width="2.73046875" style="1" customWidth="1"/>
    <col min="6917" max="6917" width="10.1328125" style="1" customWidth="1"/>
    <col min="6918" max="6918" width="7.1328125" style="1" customWidth="1"/>
    <col min="6919" max="6920" width="5.86328125" style="1" customWidth="1"/>
    <col min="6921" max="6921" width="5.3984375" style="1" customWidth="1"/>
    <col min="6922" max="6922" width="5.265625" style="1" customWidth="1"/>
    <col min="6923" max="6923" width="7.3984375" style="1" customWidth="1"/>
    <col min="6924" max="6924" width="7" style="1" customWidth="1"/>
    <col min="6925" max="6926" width="5.86328125" style="1" customWidth="1"/>
    <col min="6927" max="7168" width="8.86328125" style="1"/>
    <col min="7169" max="7169" width="2.265625" style="1" customWidth="1"/>
    <col min="7170" max="7170" width="27.73046875" style="1" customWidth="1"/>
    <col min="7171" max="7171" width="7.265625" style="1" customWidth="1"/>
    <col min="7172" max="7172" width="2.73046875" style="1" customWidth="1"/>
    <col min="7173" max="7173" width="10.1328125" style="1" customWidth="1"/>
    <col min="7174" max="7174" width="7.1328125" style="1" customWidth="1"/>
    <col min="7175" max="7176" width="5.86328125" style="1" customWidth="1"/>
    <col min="7177" max="7177" width="5.3984375" style="1" customWidth="1"/>
    <col min="7178" max="7178" width="5.265625" style="1" customWidth="1"/>
    <col min="7179" max="7179" width="7.3984375" style="1" customWidth="1"/>
    <col min="7180" max="7180" width="7" style="1" customWidth="1"/>
    <col min="7181" max="7182" width="5.86328125" style="1" customWidth="1"/>
    <col min="7183" max="7424" width="8.86328125" style="1"/>
    <col min="7425" max="7425" width="2.265625" style="1" customWidth="1"/>
    <col min="7426" max="7426" width="27.73046875" style="1" customWidth="1"/>
    <col min="7427" max="7427" width="7.265625" style="1" customWidth="1"/>
    <col min="7428" max="7428" width="2.73046875" style="1" customWidth="1"/>
    <col min="7429" max="7429" width="10.1328125" style="1" customWidth="1"/>
    <col min="7430" max="7430" width="7.1328125" style="1" customWidth="1"/>
    <col min="7431" max="7432" width="5.86328125" style="1" customWidth="1"/>
    <col min="7433" max="7433" width="5.3984375" style="1" customWidth="1"/>
    <col min="7434" max="7434" width="5.265625" style="1" customWidth="1"/>
    <col min="7435" max="7435" width="7.3984375" style="1" customWidth="1"/>
    <col min="7436" max="7436" width="7" style="1" customWidth="1"/>
    <col min="7437" max="7438" width="5.86328125" style="1" customWidth="1"/>
    <col min="7439" max="7680" width="8.86328125" style="1"/>
    <col min="7681" max="7681" width="2.265625" style="1" customWidth="1"/>
    <col min="7682" max="7682" width="27.73046875" style="1" customWidth="1"/>
    <col min="7683" max="7683" width="7.265625" style="1" customWidth="1"/>
    <col min="7684" max="7684" width="2.73046875" style="1" customWidth="1"/>
    <col min="7685" max="7685" width="10.1328125" style="1" customWidth="1"/>
    <col min="7686" max="7686" width="7.1328125" style="1" customWidth="1"/>
    <col min="7687" max="7688" width="5.86328125" style="1" customWidth="1"/>
    <col min="7689" max="7689" width="5.3984375" style="1" customWidth="1"/>
    <col min="7690" max="7690" width="5.265625" style="1" customWidth="1"/>
    <col min="7691" max="7691" width="7.3984375" style="1" customWidth="1"/>
    <col min="7692" max="7692" width="7" style="1" customWidth="1"/>
    <col min="7693" max="7694" width="5.86328125" style="1" customWidth="1"/>
    <col min="7695" max="7936" width="8.86328125" style="1"/>
    <col min="7937" max="7937" width="2.265625" style="1" customWidth="1"/>
    <col min="7938" max="7938" width="27.73046875" style="1" customWidth="1"/>
    <col min="7939" max="7939" width="7.265625" style="1" customWidth="1"/>
    <col min="7940" max="7940" width="2.73046875" style="1" customWidth="1"/>
    <col min="7941" max="7941" width="10.1328125" style="1" customWidth="1"/>
    <col min="7942" max="7942" width="7.1328125" style="1" customWidth="1"/>
    <col min="7943" max="7944" width="5.86328125" style="1" customWidth="1"/>
    <col min="7945" max="7945" width="5.3984375" style="1" customWidth="1"/>
    <col min="7946" max="7946" width="5.265625" style="1" customWidth="1"/>
    <col min="7947" max="7947" width="7.3984375" style="1" customWidth="1"/>
    <col min="7948" max="7948" width="7" style="1" customWidth="1"/>
    <col min="7949" max="7950" width="5.86328125" style="1" customWidth="1"/>
    <col min="7951" max="8192" width="8.86328125" style="1"/>
    <col min="8193" max="8193" width="2.265625" style="1" customWidth="1"/>
    <col min="8194" max="8194" width="27.73046875" style="1" customWidth="1"/>
    <col min="8195" max="8195" width="7.265625" style="1" customWidth="1"/>
    <col min="8196" max="8196" width="2.73046875" style="1" customWidth="1"/>
    <col min="8197" max="8197" width="10.1328125" style="1" customWidth="1"/>
    <col min="8198" max="8198" width="7.1328125" style="1" customWidth="1"/>
    <col min="8199" max="8200" width="5.86328125" style="1" customWidth="1"/>
    <col min="8201" max="8201" width="5.3984375" style="1" customWidth="1"/>
    <col min="8202" max="8202" width="5.265625" style="1" customWidth="1"/>
    <col min="8203" max="8203" width="7.3984375" style="1" customWidth="1"/>
    <col min="8204" max="8204" width="7" style="1" customWidth="1"/>
    <col min="8205" max="8206" width="5.86328125" style="1" customWidth="1"/>
    <col min="8207" max="8448" width="8.86328125" style="1"/>
    <col min="8449" max="8449" width="2.265625" style="1" customWidth="1"/>
    <col min="8450" max="8450" width="27.73046875" style="1" customWidth="1"/>
    <col min="8451" max="8451" width="7.265625" style="1" customWidth="1"/>
    <col min="8452" max="8452" width="2.73046875" style="1" customWidth="1"/>
    <col min="8453" max="8453" width="10.1328125" style="1" customWidth="1"/>
    <col min="8454" max="8454" width="7.1328125" style="1" customWidth="1"/>
    <col min="8455" max="8456" width="5.86328125" style="1" customWidth="1"/>
    <col min="8457" max="8457" width="5.3984375" style="1" customWidth="1"/>
    <col min="8458" max="8458" width="5.265625" style="1" customWidth="1"/>
    <col min="8459" max="8459" width="7.3984375" style="1" customWidth="1"/>
    <col min="8460" max="8460" width="7" style="1" customWidth="1"/>
    <col min="8461" max="8462" width="5.86328125" style="1" customWidth="1"/>
    <col min="8463" max="8704" width="8.86328125" style="1"/>
    <col min="8705" max="8705" width="2.265625" style="1" customWidth="1"/>
    <col min="8706" max="8706" width="27.73046875" style="1" customWidth="1"/>
    <col min="8707" max="8707" width="7.265625" style="1" customWidth="1"/>
    <col min="8708" max="8708" width="2.73046875" style="1" customWidth="1"/>
    <col min="8709" max="8709" width="10.1328125" style="1" customWidth="1"/>
    <col min="8710" max="8710" width="7.1328125" style="1" customWidth="1"/>
    <col min="8711" max="8712" width="5.86328125" style="1" customWidth="1"/>
    <col min="8713" max="8713" width="5.3984375" style="1" customWidth="1"/>
    <col min="8714" max="8714" width="5.265625" style="1" customWidth="1"/>
    <col min="8715" max="8715" width="7.3984375" style="1" customWidth="1"/>
    <col min="8716" max="8716" width="7" style="1" customWidth="1"/>
    <col min="8717" max="8718" width="5.86328125" style="1" customWidth="1"/>
    <col min="8719" max="8960" width="8.86328125" style="1"/>
    <col min="8961" max="8961" width="2.265625" style="1" customWidth="1"/>
    <col min="8962" max="8962" width="27.73046875" style="1" customWidth="1"/>
    <col min="8963" max="8963" width="7.265625" style="1" customWidth="1"/>
    <col min="8964" max="8964" width="2.73046875" style="1" customWidth="1"/>
    <col min="8965" max="8965" width="10.1328125" style="1" customWidth="1"/>
    <col min="8966" max="8966" width="7.1328125" style="1" customWidth="1"/>
    <col min="8967" max="8968" width="5.86328125" style="1" customWidth="1"/>
    <col min="8969" max="8969" width="5.3984375" style="1" customWidth="1"/>
    <col min="8970" max="8970" width="5.265625" style="1" customWidth="1"/>
    <col min="8971" max="8971" width="7.3984375" style="1" customWidth="1"/>
    <col min="8972" max="8972" width="7" style="1" customWidth="1"/>
    <col min="8973" max="8974" width="5.86328125" style="1" customWidth="1"/>
    <col min="8975" max="9216" width="8.86328125" style="1"/>
    <col min="9217" max="9217" width="2.265625" style="1" customWidth="1"/>
    <col min="9218" max="9218" width="27.73046875" style="1" customWidth="1"/>
    <col min="9219" max="9219" width="7.265625" style="1" customWidth="1"/>
    <col min="9220" max="9220" width="2.73046875" style="1" customWidth="1"/>
    <col min="9221" max="9221" width="10.1328125" style="1" customWidth="1"/>
    <col min="9222" max="9222" width="7.1328125" style="1" customWidth="1"/>
    <col min="9223" max="9224" width="5.86328125" style="1" customWidth="1"/>
    <col min="9225" max="9225" width="5.3984375" style="1" customWidth="1"/>
    <col min="9226" max="9226" width="5.265625" style="1" customWidth="1"/>
    <col min="9227" max="9227" width="7.3984375" style="1" customWidth="1"/>
    <col min="9228" max="9228" width="7" style="1" customWidth="1"/>
    <col min="9229" max="9230" width="5.86328125" style="1" customWidth="1"/>
    <col min="9231" max="9472" width="8.86328125" style="1"/>
    <col min="9473" max="9473" width="2.265625" style="1" customWidth="1"/>
    <col min="9474" max="9474" width="27.73046875" style="1" customWidth="1"/>
    <col min="9475" max="9475" width="7.265625" style="1" customWidth="1"/>
    <col min="9476" max="9476" width="2.73046875" style="1" customWidth="1"/>
    <col min="9477" max="9477" width="10.1328125" style="1" customWidth="1"/>
    <col min="9478" max="9478" width="7.1328125" style="1" customWidth="1"/>
    <col min="9479" max="9480" width="5.86328125" style="1" customWidth="1"/>
    <col min="9481" max="9481" width="5.3984375" style="1" customWidth="1"/>
    <col min="9482" max="9482" width="5.265625" style="1" customWidth="1"/>
    <col min="9483" max="9483" width="7.3984375" style="1" customWidth="1"/>
    <col min="9484" max="9484" width="7" style="1" customWidth="1"/>
    <col min="9485" max="9486" width="5.86328125" style="1" customWidth="1"/>
    <col min="9487" max="9728" width="8.86328125" style="1"/>
    <col min="9729" max="9729" width="2.265625" style="1" customWidth="1"/>
    <col min="9730" max="9730" width="27.73046875" style="1" customWidth="1"/>
    <col min="9731" max="9731" width="7.265625" style="1" customWidth="1"/>
    <col min="9732" max="9732" width="2.73046875" style="1" customWidth="1"/>
    <col min="9733" max="9733" width="10.1328125" style="1" customWidth="1"/>
    <col min="9734" max="9734" width="7.1328125" style="1" customWidth="1"/>
    <col min="9735" max="9736" width="5.86328125" style="1" customWidth="1"/>
    <col min="9737" max="9737" width="5.3984375" style="1" customWidth="1"/>
    <col min="9738" max="9738" width="5.265625" style="1" customWidth="1"/>
    <col min="9739" max="9739" width="7.3984375" style="1" customWidth="1"/>
    <col min="9740" max="9740" width="7" style="1" customWidth="1"/>
    <col min="9741" max="9742" width="5.86328125" style="1" customWidth="1"/>
    <col min="9743" max="9984" width="8.86328125" style="1"/>
    <col min="9985" max="9985" width="2.265625" style="1" customWidth="1"/>
    <col min="9986" max="9986" width="27.73046875" style="1" customWidth="1"/>
    <col min="9987" max="9987" width="7.265625" style="1" customWidth="1"/>
    <col min="9988" max="9988" width="2.73046875" style="1" customWidth="1"/>
    <col min="9989" max="9989" width="10.1328125" style="1" customWidth="1"/>
    <col min="9990" max="9990" width="7.1328125" style="1" customWidth="1"/>
    <col min="9991" max="9992" width="5.86328125" style="1" customWidth="1"/>
    <col min="9993" max="9993" width="5.3984375" style="1" customWidth="1"/>
    <col min="9994" max="9994" width="5.265625" style="1" customWidth="1"/>
    <col min="9995" max="9995" width="7.3984375" style="1" customWidth="1"/>
    <col min="9996" max="9996" width="7" style="1" customWidth="1"/>
    <col min="9997" max="9998" width="5.86328125" style="1" customWidth="1"/>
    <col min="9999" max="10240" width="8.86328125" style="1"/>
    <col min="10241" max="10241" width="2.265625" style="1" customWidth="1"/>
    <col min="10242" max="10242" width="27.73046875" style="1" customWidth="1"/>
    <col min="10243" max="10243" width="7.265625" style="1" customWidth="1"/>
    <col min="10244" max="10244" width="2.73046875" style="1" customWidth="1"/>
    <col min="10245" max="10245" width="10.1328125" style="1" customWidth="1"/>
    <col min="10246" max="10246" width="7.1328125" style="1" customWidth="1"/>
    <col min="10247" max="10248" width="5.86328125" style="1" customWidth="1"/>
    <col min="10249" max="10249" width="5.3984375" style="1" customWidth="1"/>
    <col min="10250" max="10250" width="5.265625" style="1" customWidth="1"/>
    <col min="10251" max="10251" width="7.3984375" style="1" customWidth="1"/>
    <col min="10252" max="10252" width="7" style="1" customWidth="1"/>
    <col min="10253" max="10254" width="5.86328125" style="1" customWidth="1"/>
    <col min="10255" max="10496" width="8.86328125" style="1"/>
    <col min="10497" max="10497" width="2.265625" style="1" customWidth="1"/>
    <col min="10498" max="10498" width="27.73046875" style="1" customWidth="1"/>
    <col min="10499" max="10499" width="7.265625" style="1" customWidth="1"/>
    <col min="10500" max="10500" width="2.73046875" style="1" customWidth="1"/>
    <col min="10501" max="10501" width="10.1328125" style="1" customWidth="1"/>
    <col min="10502" max="10502" width="7.1328125" style="1" customWidth="1"/>
    <col min="10503" max="10504" width="5.86328125" style="1" customWidth="1"/>
    <col min="10505" max="10505" width="5.3984375" style="1" customWidth="1"/>
    <col min="10506" max="10506" width="5.265625" style="1" customWidth="1"/>
    <col min="10507" max="10507" width="7.3984375" style="1" customWidth="1"/>
    <col min="10508" max="10508" width="7" style="1" customWidth="1"/>
    <col min="10509" max="10510" width="5.86328125" style="1" customWidth="1"/>
    <col min="10511" max="10752" width="8.86328125" style="1"/>
    <col min="10753" max="10753" width="2.265625" style="1" customWidth="1"/>
    <col min="10754" max="10754" width="27.73046875" style="1" customWidth="1"/>
    <col min="10755" max="10755" width="7.265625" style="1" customWidth="1"/>
    <col min="10756" max="10756" width="2.73046875" style="1" customWidth="1"/>
    <col min="10757" max="10757" width="10.1328125" style="1" customWidth="1"/>
    <col min="10758" max="10758" width="7.1328125" style="1" customWidth="1"/>
    <col min="10759" max="10760" width="5.86328125" style="1" customWidth="1"/>
    <col min="10761" max="10761" width="5.3984375" style="1" customWidth="1"/>
    <col min="10762" max="10762" width="5.265625" style="1" customWidth="1"/>
    <col min="10763" max="10763" width="7.3984375" style="1" customWidth="1"/>
    <col min="10764" max="10764" width="7" style="1" customWidth="1"/>
    <col min="10765" max="10766" width="5.86328125" style="1" customWidth="1"/>
    <col min="10767" max="11008" width="8.86328125" style="1"/>
    <col min="11009" max="11009" width="2.265625" style="1" customWidth="1"/>
    <col min="11010" max="11010" width="27.73046875" style="1" customWidth="1"/>
    <col min="11011" max="11011" width="7.265625" style="1" customWidth="1"/>
    <col min="11012" max="11012" width="2.73046875" style="1" customWidth="1"/>
    <col min="11013" max="11013" width="10.1328125" style="1" customWidth="1"/>
    <col min="11014" max="11014" width="7.1328125" style="1" customWidth="1"/>
    <col min="11015" max="11016" width="5.86328125" style="1" customWidth="1"/>
    <col min="11017" max="11017" width="5.3984375" style="1" customWidth="1"/>
    <col min="11018" max="11018" width="5.265625" style="1" customWidth="1"/>
    <col min="11019" max="11019" width="7.3984375" style="1" customWidth="1"/>
    <col min="11020" max="11020" width="7" style="1" customWidth="1"/>
    <col min="11021" max="11022" width="5.86328125" style="1" customWidth="1"/>
    <col min="11023" max="11264" width="8.86328125" style="1"/>
    <col min="11265" max="11265" width="2.265625" style="1" customWidth="1"/>
    <col min="11266" max="11266" width="27.73046875" style="1" customWidth="1"/>
    <col min="11267" max="11267" width="7.265625" style="1" customWidth="1"/>
    <col min="11268" max="11268" width="2.73046875" style="1" customWidth="1"/>
    <col min="11269" max="11269" width="10.1328125" style="1" customWidth="1"/>
    <col min="11270" max="11270" width="7.1328125" style="1" customWidth="1"/>
    <col min="11271" max="11272" width="5.86328125" style="1" customWidth="1"/>
    <col min="11273" max="11273" width="5.3984375" style="1" customWidth="1"/>
    <col min="11274" max="11274" width="5.265625" style="1" customWidth="1"/>
    <col min="11275" max="11275" width="7.3984375" style="1" customWidth="1"/>
    <col min="11276" max="11276" width="7" style="1" customWidth="1"/>
    <col min="11277" max="11278" width="5.86328125" style="1" customWidth="1"/>
    <col min="11279" max="11520" width="8.86328125" style="1"/>
    <col min="11521" max="11521" width="2.265625" style="1" customWidth="1"/>
    <col min="11522" max="11522" width="27.73046875" style="1" customWidth="1"/>
    <col min="11523" max="11523" width="7.265625" style="1" customWidth="1"/>
    <col min="11524" max="11524" width="2.73046875" style="1" customWidth="1"/>
    <col min="11525" max="11525" width="10.1328125" style="1" customWidth="1"/>
    <col min="11526" max="11526" width="7.1328125" style="1" customWidth="1"/>
    <col min="11527" max="11528" width="5.86328125" style="1" customWidth="1"/>
    <col min="11529" max="11529" width="5.3984375" style="1" customWidth="1"/>
    <col min="11530" max="11530" width="5.265625" style="1" customWidth="1"/>
    <col min="11531" max="11531" width="7.3984375" style="1" customWidth="1"/>
    <col min="11532" max="11532" width="7" style="1" customWidth="1"/>
    <col min="11533" max="11534" width="5.86328125" style="1" customWidth="1"/>
    <col min="11535" max="11776" width="8.86328125" style="1"/>
    <col min="11777" max="11777" width="2.265625" style="1" customWidth="1"/>
    <col min="11778" max="11778" width="27.73046875" style="1" customWidth="1"/>
    <col min="11779" max="11779" width="7.265625" style="1" customWidth="1"/>
    <col min="11780" max="11780" width="2.73046875" style="1" customWidth="1"/>
    <col min="11781" max="11781" width="10.1328125" style="1" customWidth="1"/>
    <col min="11782" max="11782" width="7.1328125" style="1" customWidth="1"/>
    <col min="11783" max="11784" width="5.86328125" style="1" customWidth="1"/>
    <col min="11785" max="11785" width="5.3984375" style="1" customWidth="1"/>
    <col min="11786" max="11786" width="5.265625" style="1" customWidth="1"/>
    <col min="11787" max="11787" width="7.3984375" style="1" customWidth="1"/>
    <col min="11788" max="11788" width="7" style="1" customWidth="1"/>
    <col min="11789" max="11790" width="5.86328125" style="1" customWidth="1"/>
    <col min="11791" max="12032" width="8.86328125" style="1"/>
    <col min="12033" max="12033" width="2.265625" style="1" customWidth="1"/>
    <col min="12034" max="12034" width="27.73046875" style="1" customWidth="1"/>
    <col min="12035" max="12035" width="7.265625" style="1" customWidth="1"/>
    <col min="12036" max="12036" width="2.73046875" style="1" customWidth="1"/>
    <col min="12037" max="12037" width="10.1328125" style="1" customWidth="1"/>
    <col min="12038" max="12038" width="7.1328125" style="1" customWidth="1"/>
    <col min="12039" max="12040" width="5.86328125" style="1" customWidth="1"/>
    <col min="12041" max="12041" width="5.3984375" style="1" customWidth="1"/>
    <col min="12042" max="12042" width="5.265625" style="1" customWidth="1"/>
    <col min="12043" max="12043" width="7.3984375" style="1" customWidth="1"/>
    <col min="12044" max="12044" width="7" style="1" customWidth="1"/>
    <col min="12045" max="12046" width="5.86328125" style="1" customWidth="1"/>
    <col min="12047" max="12288" width="8.86328125" style="1"/>
    <col min="12289" max="12289" width="2.265625" style="1" customWidth="1"/>
    <col min="12290" max="12290" width="27.73046875" style="1" customWidth="1"/>
    <col min="12291" max="12291" width="7.265625" style="1" customWidth="1"/>
    <col min="12292" max="12292" width="2.73046875" style="1" customWidth="1"/>
    <col min="12293" max="12293" width="10.1328125" style="1" customWidth="1"/>
    <col min="12294" max="12294" width="7.1328125" style="1" customWidth="1"/>
    <col min="12295" max="12296" width="5.86328125" style="1" customWidth="1"/>
    <col min="12297" max="12297" width="5.3984375" style="1" customWidth="1"/>
    <col min="12298" max="12298" width="5.265625" style="1" customWidth="1"/>
    <col min="12299" max="12299" width="7.3984375" style="1" customWidth="1"/>
    <col min="12300" max="12300" width="7" style="1" customWidth="1"/>
    <col min="12301" max="12302" width="5.86328125" style="1" customWidth="1"/>
    <col min="12303" max="12544" width="8.86328125" style="1"/>
    <col min="12545" max="12545" width="2.265625" style="1" customWidth="1"/>
    <col min="12546" max="12546" width="27.73046875" style="1" customWidth="1"/>
    <col min="12547" max="12547" width="7.265625" style="1" customWidth="1"/>
    <col min="12548" max="12548" width="2.73046875" style="1" customWidth="1"/>
    <col min="12549" max="12549" width="10.1328125" style="1" customWidth="1"/>
    <col min="12550" max="12550" width="7.1328125" style="1" customWidth="1"/>
    <col min="12551" max="12552" width="5.86328125" style="1" customWidth="1"/>
    <col min="12553" max="12553" width="5.3984375" style="1" customWidth="1"/>
    <col min="12554" max="12554" width="5.265625" style="1" customWidth="1"/>
    <col min="12555" max="12555" width="7.3984375" style="1" customWidth="1"/>
    <col min="12556" max="12556" width="7" style="1" customWidth="1"/>
    <col min="12557" max="12558" width="5.86328125" style="1" customWidth="1"/>
    <col min="12559" max="12800" width="8.86328125" style="1"/>
    <col min="12801" max="12801" width="2.265625" style="1" customWidth="1"/>
    <col min="12802" max="12802" width="27.73046875" style="1" customWidth="1"/>
    <col min="12803" max="12803" width="7.265625" style="1" customWidth="1"/>
    <col min="12804" max="12804" width="2.73046875" style="1" customWidth="1"/>
    <col min="12805" max="12805" width="10.1328125" style="1" customWidth="1"/>
    <col min="12806" max="12806" width="7.1328125" style="1" customWidth="1"/>
    <col min="12807" max="12808" width="5.86328125" style="1" customWidth="1"/>
    <col min="12809" max="12809" width="5.3984375" style="1" customWidth="1"/>
    <col min="12810" max="12810" width="5.265625" style="1" customWidth="1"/>
    <col min="12811" max="12811" width="7.3984375" style="1" customWidth="1"/>
    <col min="12812" max="12812" width="7" style="1" customWidth="1"/>
    <col min="12813" max="12814" width="5.86328125" style="1" customWidth="1"/>
    <col min="12815" max="13056" width="8.86328125" style="1"/>
    <col min="13057" max="13057" width="2.265625" style="1" customWidth="1"/>
    <col min="13058" max="13058" width="27.73046875" style="1" customWidth="1"/>
    <col min="13059" max="13059" width="7.265625" style="1" customWidth="1"/>
    <col min="13060" max="13060" width="2.73046875" style="1" customWidth="1"/>
    <col min="13061" max="13061" width="10.1328125" style="1" customWidth="1"/>
    <col min="13062" max="13062" width="7.1328125" style="1" customWidth="1"/>
    <col min="13063" max="13064" width="5.86328125" style="1" customWidth="1"/>
    <col min="13065" max="13065" width="5.3984375" style="1" customWidth="1"/>
    <col min="13066" max="13066" width="5.265625" style="1" customWidth="1"/>
    <col min="13067" max="13067" width="7.3984375" style="1" customWidth="1"/>
    <col min="13068" max="13068" width="7" style="1" customWidth="1"/>
    <col min="13069" max="13070" width="5.86328125" style="1" customWidth="1"/>
    <col min="13071" max="13312" width="8.86328125" style="1"/>
    <col min="13313" max="13313" width="2.265625" style="1" customWidth="1"/>
    <col min="13314" max="13314" width="27.73046875" style="1" customWidth="1"/>
    <col min="13315" max="13315" width="7.265625" style="1" customWidth="1"/>
    <col min="13316" max="13316" width="2.73046875" style="1" customWidth="1"/>
    <col min="13317" max="13317" width="10.1328125" style="1" customWidth="1"/>
    <col min="13318" max="13318" width="7.1328125" style="1" customWidth="1"/>
    <col min="13319" max="13320" width="5.86328125" style="1" customWidth="1"/>
    <col min="13321" max="13321" width="5.3984375" style="1" customWidth="1"/>
    <col min="13322" max="13322" width="5.265625" style="1" customWidth="1"/>
    <col min="13323" max="13323" width="7.3984375" style="1" customWidth="1"/>
    <col min="13324" max="13324" width="7" style="1" customWidth="1"/>
    <col min="13325" max="13326" width="5.86328125" style="1" customWidth="1"/>
    <col min="13327" max="13568" width="8.86328125" style="1"/>
    <col min="13569" max="13569" width="2.265625" style="1" customWidth="1"/>
    <col min="13570" max="13570" width="27.73046875" style="1" customWidth="1"/>
    <col min="13571" max="13571" width="7.265625" style="1" customWidth="1"/>
    <col min="13572" max="13572" width="2.73046875" style="1" customWidth="1"/>
    <col min="13573" max="13573" width="10.1328125" style="1" customWidth="1"/>
    <col min="13574" max="13574" width="7.1328125" style="1" customWidth="1"/>
    <col min="13575" max="13576" width="5.86328125" style="1" customWidth="1"/>
    <col min="13577" max="13577" width="5.3984375" style="1" customWidth="1"/>
    <col min="13578" max="13578" width="5.265625" style="1" customWidth="1"/>
    <col min="13579" max="13579" width="7.3984375" style="1" customWidth="1"/>
    <col min="13580" max="13580" width="7" style="1" customWidth="1"/>
    <col min="13581" max="13582" width="5.86328125" style="1" customWidth="1"/>
    <col min="13583" max="13824" width="8.86328125" style="1"/>
    <col min="13825" max="13825" width="2.265625" style="1" customWidth="1"/>
    <col min="13826" max="13826" width="27.73046875" style="1" customWidth="1"/>
    <col min="13827" max="13827" width="7.265625" style="1" customWidth="1"/>
    <col min="13828" max="13828" width="2.73046875" style="1" customWidth="1"/>
    <col min="13829" max="13829" width="10.1328125" style="1" customWidth="1"/>
    <col min="13830" max="13830" width="7.1328125" style="1" customWidth="1"/>
    <col min="13831" max="13832" width="5.86328125" style="1" customWidth="1"/>
    <col min="13833" max="13833" width="5.3984375" style="1" customWidth="1"/>
    <col min="13834" max="13834" width="5.265625" style="1" customWidth="1"/>
    <col min="13835" max="13835" width="7.3984375" style="1" customWidth="1"/>
    <col min="13836" max="13836" width="7" style="1" customWidth="1"/>
    <col min="13837" max="13838" width="5.86328125" style="1" customWidth="1"/>
    <col min="13839" max="14080" width="8.86328125" style="1"/>
    <col min="14081" max="14081" width="2.265625" style="1" customWidth="1"/>
    <col min="14082" max="14082" width="27.73046875" style="1" customWidth="1"/>
    <col min="14083" max="14083" width="7.265625" style="1" customWidth="1"/>
    <col min="14084" max="14084" width="2.73046875" style="1" customWidth="1"/>
    <col min="14085" max="14085" width="10.1328125" style="1" customWidth="1"/>
    <col min="14086" max="14086" width="7.1328125" style="1" customWidth="1"/>
    <col min="14087" max="14088" width="5.86328125" style="1" customWidth="1"/>
    <col min="14089" max="14089" width="5.3984375" style="1" customWidth="1"/>
    <col min="14090" max="14090" width="5.265625" style="1" customWidth="1"/>
    <col min="14091" max="14091" width="7.3984375" style="1" customWidth="1"/>
    <col min="14092" max="14092" width="7" style="1" customWidth="1"/>
    <col min="14093" max="14094" width="5.86328125" style="1" customWidth="1"/>
    <col min="14095" max="14336" width="8.86328125" style="1"/>
    <col min="14337" max="14337" width="2.265625" style="1" customWidth="1"/>
    <col min="14338" max="14338" width="27.73046875" style="1" customWidth="1"/>
    <col min="14339" max="14339" width="7.265625" style="1" customWidth="1"/>
    <col min="14340" max="14340" width="2.73046875" style="1" customWidth="1"/>
    <col min="14341" max="14341" width="10.1328125" style="1" customWidth="1"/>
    <col min="14342" max="14342" width="7.1328125" style="1" customWidth="1"/>
    <col min="14343" max="14344" width="5.86328125" style="1" customWidth="1"/>
    <col min="14345" max="14345" width="5.3984375" style="1" customWidth="1"/>
    <col min="14346" max="14346" width="5.265625" style="1" customWidth="1"/>
    <col min="14347" max="14347" width="7.3984375" style="1" customWidth="1"/>
    <col min="14348" max="14348" width="7" style="1" customWidth="1"/>
    <col min="14349" max="14350" width="5.86328125" style="1" customWidth="1"/>
    <col min="14351" max="14592" width="8.86328125" style="1"/>
    <col min="14593" max="14593" width="2.265625" style="1" customWidth="1"/>
    <col min="14594" max="14594" width="27.73046875" style="1" customWidth="1"/>
    <col min="14595" max="14595" width="7.265625" style="1" customWidth="1"/>
    <col min="14596" max="14596" width="2.73046875" style="1" customWidth="1"/>
    <col min="14597" max="14597" width="10.1328125" style="1" customWidth="1"/>
    <col min="14598" max="14598" width="7.1328125" style="1" customWidth="1"/>
    <col min="14599" max="14600" width="5.86328125" style="1" customWidth="1"/>
    <col min="14601" max="14601" width="5.3984375" style="1" customWidth="1"/>
    <col min="14602" max="14602" width="5.265625" style="1" customWidth="1"/>
    <col min="14603" max="14603" width="7.3984375" style="1" customWidth="1"/>
    <col min="14604" max="14604" width="7" style="1" customWidth="1"/>
    <col min="14605" max="14606" width="5.86328125" style="1" customWidth="1"/>
    <col min="14607" max="14848" width="8.86328125" style="1"/>
    <col min="14849" max="14849" width="2.265625" style="1" customWidth="1"/>
    <col min="14850" max="14850" width="27.73046875" style="1" customWidth="1"/>
    <col min="14851" max="14851" width="7.265625" style="1" customWidth="1"/>
    <col min="14852" max="14852" width="2.73046875" style="1" customWidth="1"/>
    <col min="14853" max="14853" width="10.1328125" style="1" customWidth="1"/>
    <col min="14854" max="14854" width="7.1328125" style="1" customWidth="1"/>
    <col min="14855" max="14856" width="5.86328125" style="1" customWidth="1"/>
    <col min="14857" max="14857" width="5.3984375" style="1" customWidth="1"/>
    <col min="14858" max="14858" width="5.265625" style="1" customWidth="1"/>
    <col min="14859" max="14859" width="7.3984375" style="1" customWidth="1"/>
    <col min="14860" max="14860" width="7" style="1" customWidth="1"/>
    <col min="14861" max="14862" width="5.86328125" style="1" customWidth="1"/>
    <col min="14863" max="15104" width="8.86328125" style="1"/>
    <col min="15105" max="15105" width="2.265625" style="1" customWidth="1"/>
    <col min="15106" max="15106" width="27.73046875" style="1" customWidth="1"/>
    <col min="15107" max="15107" width="7.265625" style="1" customWidth="1"/>
    <col min="15108" max="15108" width="2.73046875" style="1" customWidth="1"/>
    <col min="15109" max="15109" width="10.1328125" style="1" customWidth="1"/>
    <col min="15110" max="15110" width="7.1328125" style="1" customWidth="1"/>
    <col min="15111" max="15112" width="5.86328125" style="1" customWidth="1"/>
    <col min="15113" max="15113" width="5.3984375" style="1" customWidth="1"/>
    <col min="15114" max="15114" width="5.265625" style="1" customWidth="1"/>
    <col min="15115" max="15115" width="7.3984375" style="1" customWidth="1"/>
    <col min="15116" max="15116" width="7" style="1" customWidth="1"/>
    <col min="15117" max="15118" width="5.86328125" style="1" customWidth="1"/>
    <col min="15119" max="15360" width="8.86328125" style="1"/>
    <col min="15361" max="15361" width="2.265625" style="1" customWidth="1"/>
    <col min="15362" max="15362" width="27.73046875" style="1" customWidth="1"/>
    <col min="15363" max="15363" width="7.265625" style="1" customWidth="1"/>
    <col min="15364" max="15364" width="2.73046875" style="1" customWidth="1"/>
    <col min="15365" max="15365" width="10.1328125" style="1" customWidth="1"/>
    <col min="15366" max="15366" width="7.1328125" style="1" customWidth="1"/>
    <col min="15367" max="15368" width="5.86328125" style="1" customWidth="1"/>
    <col min="15369" max="15369" width="5.3984375" style="1" customWidth="1"/>
    <col min="15370" max="15370" width="5.265625" style="1" customWidth="1"/>
    <col min="15371" max="15371" width="7.3984375" style="1" customWidth="1"/>
    <col min="15372" max="15372" width="7" style="1" customWidth="1"/>
    <col min="15373" max="15374" width="5.86328125" style="1" customWidth="1"/>
    <col min="15375" max="15616" width="8.86328125" style="1"/>
    <col min="15617" max="15617" width="2.265625" style="1" customWidth="1"/>
    <col min="15618" max="15618" width="27.73046875" style="1" customWidth="1"/>
    <col min="15619" max="15619" width="7.265625" style="1" customWidth="1"/>
    <col min="15620" max="15620" width="2.73046875" style="1" customWidth="1"/>
    <col min="15621" max="15621" width="10.1328125" style="1" customWidth="1"/>
    <col min="15622" max="15622" width="7.1328125" style="1" customWidth="1"/>
    <col min="15623" max="15624" width="5.86328125" style="1" customWidth="1"/>
    <col min="15625" max="15625" width="5.3984375" style="1" customWidth="1"/>
    <col min="15626" max="15626" width="5.265625" style="1" customWidth="1"/>
    <col min="15627" max="15627" width="7.3984375" style="1" customWidth="1"/>
    <col min="15628" max="15628" width="7" style="1" customWidth="1"/>
    <col min="15629" max="15630" width="5.86328125" style="1" customWidth="1"/>
    <col min="15631" max="15872" width="8.86328125" style="1"/>
    <col min="15873" max="15873" width="2.265625" style="1" customWidth="1"/>
    <col min="15874" max="15874" width="27.73046875" style="1" customWidth="1"/>
    <col min="15875" max="15875" width="7.265625" style="1" customWidth="1"/>
    <col min="15876" max="15876" width="2.73046875" style="1" customWidth="1"/>
    <col min="15877" max="15877" width="10.1328125" style="1" customWidth="1"/>
    <col min="15878" max="15878" width="7.1328125" style="1" customWidth="1"/>
    <col min="15879" max="15880" width="5.86328125" style="1" customWidth="1"/>
    <col min="15881" max="15881" width="5.3984375" style="1" customWidth="1"/>
    <col min="15882" max="15882" width="5.265625" style="1" customWidth="1"/>
    <col min="15883" max="15883" width="7.3984375" style="1" customWidth="1"/>
    <col min="15884" max="15884" width="7" style="1" customWidth="1"/>
    <col min="15885" max="15886" width="5.86328125" style="1" customWidth="1"/>
    <col min="15887" max="16128" width="8.86328125" style="1"/>
    <col min="16129" max="16129" width="2.265625" style="1" customWidth="1"/>
    <col min="16130" max="16130" width="27.73046875" style="1" customWidth="1"/>
    <col min="16131" max="16131" width="7.265625" style="1" customWidth="1"/>
    <col min="16132" max="16132" width="2.73046875" style="1" customWidth="1"/>
    <col min="16133" max="16133" width="10.1328125" style="1" customWidth="1"/>
    <col min="16134" max="16134" width="7.1328125" style="1" customWidth="1"/>
    <col min="16135" max="16136" width="5.86328125" style="1" customWidth="1"/>
    <col min="16137" max="16137" width="5.3984375" style="1" customWidth="1"/>
    <col min="16138" max="16138" width="5.265625" style="1" customWidth="1"/>
    <col min="16139" max="16139" width="7.3984375" style="1" customWidth="1"/>
    <col min="16140" max="16140" width="7" style="1" customWidth="1"/>
    <col min="16141" max="16142" width="5.86328125" style="1" customWidth="1"/>
    <col min="16143" max="16384" width="8.86328125" style="1"/>
  </cols>
  <sheetData>
    <row r="1" spans="2:30" ht="49.15" customHeight="1" thickBot="1">
      <c r="C1" s="229"/>
      <c r="D1" s="229"/>
      <c r="E1" s="229"/>
      <c r="F1" s="229"/>
      <c r="G1" s="229"/>
      <c r="H1" s="229"/>
      <c r="I1" s="229"/>
      <c r="J1" s="2"/>
      <c r="K1" s="2"/>
      <c r="L1" s="2"/>
      <c r="M1" s="2"/>
      <c r="N1" s="2"/>
      <c r="O1" s="2"/>
      <c r="P1" s="2"/>
      <c r="Q1" s="3"/>
      <c r="R1" s="229"/>
      <c r="S1" s="229"/>
      <c r="T1" s="229"/>
      <c r="U1" s="229"/>
      <c r="V1" s="229"/>
      <c r="W1" s="229"/>
      <c r="X1" s="229"/>
    </row>
    <row r="2" spans="2:30" ht="25.15" customHeight="1" thickBot="1">
      <c r="B2" s="4" t="s">
        <v>9</v>
      </c>
      <c r="C2" s="230"/>
      <c r="D2" s="231"/>
      <c r="E2" s="231"/>
      <c r="F2" s="231"/>
      <c r="G2" s="232"/>
      <c r="H2" s="232"/>
      <c r="I2" s="232"/>
      <c r="J2" s="233"/>
      <c r="K2" s="2"/>
      <c r="M2" s="2"/>
      <c r="N2" s="2"/>
      <c r="O2" s="2"/>
      <c r="P2" s="2"/>
      <c r="Q2" s="3"/>
      <c r="R2" s="5"/>
      <c r="S2" s="5"/>
      <c r="T2" s="5"/>
      <c r="U2" s="5"/>
      <c r="V2" s="5"/>
      <c r="W2" s="5"/>
      <c r="X2" s="5"/>
    </row>
    <row r="3" spans="2:30" ht="36" customHeight="1" thickBot="1">
      <c r="B3" s="193" t="s">
        <v>160</v>
      </c>
      <c r="C3" s="189"/>
      <c r="D3" s="189"/>
      <c r="E3" s="189"/>
      <c r="F3" s="189"/>
      <c r="G3" s="189"/>
      <c r="H3" s="189"/>
      <c r="I3" s="190" t="s">
        <v>10</v>
      </c>
      <c r="J3" s="189"/>
      <c r="K3" s="189"/>
      <c r="L3" s="240"/>
      <c r="M3" s="241"/>
      <c r="N3" s="241"/>
      <c r="O3" s="241"/>
      <c r="P3" s="8"/>
      <c r="Q3" s="193" t="s">
        <v>160</v>
      </c>
      <c r="R3" s="189"/>
      <c r="S3" s="189"/>
      <c r="T3" s="189"/>
      <c r="U3" s="189"/>
      <c r="V3" s="189"/>
      <c r="W3" s="189"/>
      <c r="X3" s="190" t="s">
        <v>10</v>
      </c>
      <c r="Y3" s="189"/>
      <c r="Z3" s="189"/>
      <c r="AA3" s="242"/>
      <c r="AB3" s="241"/>
      <c r="AC3" s="241"/>
      <c r="AD3" s="241"/>
    </row>
    <row r="4" spans="2:30" ht="15.6" customHeight="1" thickBot="1">
      <c r="B4" s="10" t="s">
        <v>11</v>
      </c>
      <c r="C4" s="234" t="s">
        <v>12</v>
      </c>
      <c r="D4" s="235"/>
      <c r="E4" s="235"/>
      <c r="F4" s="236"/>
      <c r="G4" s="11"/>
      <c r="H4" s="12"/>
      <c r="I4" s="12"/>
      <c r="J4" s="12"/>
      <c r="K4" s="13"/>
      <c r="L4" s="14"/>
      <c r="M4" s="14"/>
      <c r="N4" s="15"/>
      <c r="O4" s="8"/>
      <c r="Q4" s="16" t="s">
        <v>11</v>
      </c>
      <c r="R4" s="237" t="s">
        <v>12</v>
      </c>
      <c r="S4" s="238"/>
      <c r="T4" s="238"/>
      <c r="U4" s="239"/>
      <c r="V4" s="17"/>
      <c r="W4" s="18"/>
      <c r="X4" s="18"/>
      <c r="Y4" s="19"/>
      <c r="Z4" s="17"/>
      <c r="AA4" s="18"/>
      <c r="AB4" s="20"/>
      <c r="AC4" s="21"/>
    </row>
    <row r="5" spans="2:30" ht="11.45" customHeight="1" thickBot="1">
      <c r="B5" s="22"/>
      <c r="C5" s="226" t="s">
        <v>13</v>
      </c>
      <c r="D5" s="245"/>
      <c r="E5" s="246"/>
      <c r="F5" s="23" t="s">
        <v>14</v>
      </c>
      <c r="G5" s="226" t="s">
        <v>15</v>
      </c>
      <c r="H5" s="245"/>
      <c r="I5" s="245"/>
      <c r="J5" s="246"/>
      <c r="K5" s="226" t="s">
        <v>16</v>
      </c>
      <c r="L5" s="245"/>
      <c r="M5" s="245"/>
      <c r="N5" s="246"/>
      <c r="O5" s="8"/>
      <c r="Q5" s="22"/>
      <c r="R5" s="226" t="s">
        <v>13</v>
      </c>
      <c r="S5" s="227"/>
      <c r="T5" s="228"/>
      <c r="U5" s="23" t="s">
        <v>14</v>
      </c>
      <c r="V5" s="226" t="s">
        <v>15</v>
      </c>
      <c r="W5" s="227"/>
      <c r="X5" s="227"/>
      <c r="Y5" s="228"/>
      <c r="Z5" s="226" t="s">
        <v>16</v>
      </c>
      <c r="AA5" s="227"/>
      <c r="AB5" s="227"/>
      <c r="AC5" s="228"/>
    </row>
    <row r="6" spans="2:30" ht="15.4" thickBot="1">
      <c r="B6" s="24" t="s">
        <v>17</v>
      </c>
      <c r="C6" s="25" t="s">
        <v>18</v>
      </c>
      <c r="D6" s="26" t="s">
        <v>19</v>
      </c>
      <c r="E6" s="25" t="s">
        <v>20</v>
      </c>
      <c r="F6" s="27" t="s">
        <v>21</v>
      </c>
      <c r="G6" s="28" t="s">
        <v>2</v>
      </c>
      <c r="H6" s="29" t="s">
        <v>3</v>
      </c>
      <c r="I6" s="29" t="s">
        <v>4</v>
      </c>
      <c r="J6" s="30" t="s">
        <v>5</v>
      </c>
      <c r="K6" s="28" t="s">
        <v>2</v>
      </c>
      <c r="L6" s="29" t="s">
        <v>3</v>
      </c>
      <c r="M6" s="29" t="s">
        <v>4</v>
      </c>
      <c r="N6" s="30" t="s">
        <v>5</v>
      </c>
      <c r="O6" s="31" t="s">
        <v>22</v>
      </c>
      <c r="Q6" s="24" t="s">
        <v>17</v>
      </c>
      <c r="R6" s="25" t="s">
        <v>18</v>
      </c>
      <c r="S6" s="26" t="s">
        <v>19</v>
      </c>
      <c r="T6" s="25" t="s">
        <v>20</v>
      </c>
      <c r="U6" s="27" t="s">
        <v>23</v>
      </c>
      <c r="V6" s="28" t="s">
        <v>2</v>
      </c>
      <c r="W6" s="29" t="s">
        <v>3</v>
      </c>
      <c r="X6" s="29" t="s">
        <v>4</v>
      </c>
      <c r="Y6" s="30" t="s">
        <v>5</v>
      </c>
      <c r="Z6" s="28" t="s">
        <v>2</v>
      </c>
      <c r="AA6" s="29" t="s">
        <v>3</v>
      </c>
      <c r="AB6" s="29" t="s">
        <v>4</v>
      </c>
      <c r="AC6" s="30" t="s">
        <v>5</v>
      </c>
      <c r="AD6" s="32" t="s">
        <v>22</v>
      </c>
    </row>
    <row r="7" spans="2:30" ht="13.15" thickBot="1">
      <c r="B7" s="33" t="s">
        <v>6</v>
      </c>
      <c r="C7" s="34"/>
      <c r="D7" s="35"/>
      <c r="E7" s="34"/>
      <c r="F7" s="36"/>
      <c r="G7" s="37">
        <f>VLOOKUP($B7,Products!$B$1:$F$65931,2,FALSE)</f>
        <v>0</v>
      </c>
      <c r="H7" s="38">
        <f>VLOOKUP($B7,Products!$B$1:$F$65931,3,FALSE)</f>
        <v>0</v>
      </c>
      <c r="I7" s="38">
        <f>VLOOKUP($B7,Products!$B$1:$F$65931,4,FALSE)</f>
        <v>0</v>
      </c>
      <c r="J7" s="39">
        <f>VLOOKUP($B7,Products!$B$1:$F$65931,5,FALSE)</f>
        <v>0</v>
      </c>
      <c r="K7" s="40">
        <f>IF(Rates!$A$24&gt;0,($G$7/100)*Rates!$A$24,IF(Rates!$A$24=0,($G$7*$F$7*10)))</f>
        <v>0</v>
      </c>
      <c r="L7" s="40">
        <f>IF(Rates!$A$24&gt;0,($H$7/100)*Rates!$A$24,IF(Rates!$A$24=0,($H$7*$F$7*10)))</f>
        <v>0</v>
      </c>
      <c r="M7" s="40">
        <f>IF(Rates!$A$24&gt;0,($I$7/100)*Rates!$A$24,IF(Rates!$A$24=0,($I$7*$F$7*10)))</f>
        <v>0</v>
      </c>
      <c r="N7" s="41">
        <f>IF(Rates!$A$24&gt;0,($J$7/100)*Rates!$A$24,IF(Rates!$A$24=0,($J$7*$F$7*10)))</f>
        <v>0</v>
      </c>
      <c r="O7" s="42">
        <f>(VLOOKUP($B$7,Products!$B$1:$G$65931,6,FALSE))*Rates!$A$24/1000</f>
        <v>0</v>
      </c>
      <c r="Q7" s="33" t="s">
        <v>6</v>
      </c>
      <c r="R7" s="34"/>
      <c r="S7" s="35"/>
      <c r="T7" s="34"/>
      <c r="U7" s="36"/>
      <c r="V7" s="37">
        <f>VLOOKUP($Q7,Products!$B$1:$F$65931,2,FALSE)</f>
        <v>0</v>
      </c>
      <c r="W7" s="38">
        <f>VLOOKUP($Q7,Products!$B$1:$F$65931,3,FALSE)</f>
        <v>0</v>
      </c>
      <c r="X7" s="38">
        <f>VLOOKUP($Q7,Products!$B$1:$F$65931,4,FALSE)</f>
        <v>0</v>
      </c>
      <c r="Y7" s="39">
        <f>VLOOKUP($Q7,Products!$B$1:$F$65931,5,FALSE)</f>
        <v>0</v>
      </c>
      <c r="Z7" s="40">
        <f>IF(Rates!$P$24&gt;0,($V$7/100)*Rates!$P$24,IF(Rates!$P$36=0,($V$7*$U$7*10)))</f>
        <v>0</v>
      </c>
      <c r="AA7" s="40">
        <f>IF(Rates!$P$24&gt;0,($W$7/100)*Rates!$P$24,IF(Rates!$P$24=0,($W$7*$F$7*10)))</f>
        <v>0</v>
      </c>
      <c r="AB7" s="40">
        <f>IF(Rates!P24&gt;0,($X$7/100)*Rates!$P$24,IF(Rates!$P$24=0,($X$7*$U$7*10)))</f>
        <v>0</v>
      </c>
      <c r="AC7" s="40">
        <f>IF(Rates!$P$24&gt;0,($Y$7/100)*Rates!$P$24,IF(Rates!$P$24=0,($Y$7*$U$7*10)))</f>
        <v>0</v>
      </c>
      <c r="AD7" s="43">
        <f>(VLOOKUP($Q$7,Products!$B$1:$G$65931,6,FALSE))*Rates!$P$24/1000</f>
        <v>0</v>
      </c>
    </row>
    <row r="8" spans="2:30" ht="13.15" thickBot="1">
      <c r="O8" s="8"/>
    </row>
    <row r="9" spans="2:30" ht="13.5" thickBot="1">
      <c r="B9" s="10" t="s">
        <v>24</v>
      </c>
      <c r="C9" s="234" t="s">
        <v>12</v>
      </c>
      <c r="D9" s="235"/>
      <c r="E9" s="235"/>
      <c r="F9" s="236"/>
      <c r="G9" s="11"/>
      <c r="H9" s="12"/>
      <c r="I9" s="12"/>
      <c r="J9" s="44"/>
      <c r="K9" s="13"/>
      <c r="L9" s="14"/>
      <c r="M9" s="14"/>
      <c r="N9" s="15"/>
      <c r="O9" s="8"/>
      <c r="Q9" s="16" t="s">
        <v>24</v>
      </c>
      <c r="R9" s="237" t="s">
        <v>12</v>
      </c>
      <c r="S9" s="243"/>
      <c r="T9" s="243"/>
      <c r="U9" s="244"/>
      <c r="V9" s="17"/>
      <c r="W9" s="18"/>
      <c r="X9" s="18"/>
      <c r="Y9" s="19"/>
      <c r="Z9" s="17"/>
      <c r="AA9" s="18"/>
      <c r="AB9" s="18"/>
      <c r="AC9" s="19"/>
    </row>
    <row r="10" spans="2:30" ht="13.5" thickBot="1">
      <c r="B10" s="22"/>
      <c r="C10" s="226" t="s">
        <v>13</v>
      </c>
      <c r="D10" s="245"/>
      <c r="E10" s="246"/>
      <c r="F10" s="23" t="s">
        <v>14</v>
      </c>
      <c r="G10" s="226" t="s">
        <v>15</v>
      </c>
      <c r="H10" s="245"/>
      <c r="I10" s="245"/>
      <c r="J10" s="246"/>
      <c r="K10" s="226" t="s">
        <v>16</v>
      </c>
      <c r="L10" s="245"/>
      <c r="M10" s="245"/>
      <c r="N10" s="247"/>
      <c r="O10" s="8"/>
      <c r="Q10" s="22"/>
      <c r="R10" s="226" t="s">
        <v>13</v>
      </c>
      <c r="S10" s="245"/>
      <c r="T10" s="246"/>
      <c r="U10" s="23" t="s">
        <v>14</v>
      </c>
      <c r="V10" s="226" t="s">
        <v>15</v>
      </c>
      <c r="W10" s="245"/>
      <c r="X10" s="245"/>
      <c r="Y10" s="246"/>
      <c r="Z10" s="226" t="s">
        <v>16</v>
      </c>
      <c r="AA10" s="245"/>
      <c r="AB10" s="245"/>
      <c r="AC10" s="246"/>
    </row>
    <row r="11" spans="2:30" ht="15.4" thickBot="1">
      <c r="B11" s="24" t="s">
        <v>17</v>
      </c>
      <c r="C11" s="25" t="s">
        <v>18</v>
      </c>
      <c r="D11" s="26" t="s">
        <v>19</v>
      </c>
      <c r="E11" s="25" t="s">
        <v>20</v>
      </c>
      <c r="F11" s="45" t="s">
        <v>21</v>
      </c>
      <c r="G11" s="46" t="s">
        <v>2</v>
      </c>
      <c r="H11" s="47" t="s">
        <v>3</v>
      </c>
      <c r="I11" s="47" t="s">
        <v>4</v>
      </c>
      <c r="J11" s="48" t="s">
        <v>5</v>
      </c>
      <c r="K11" s="46" t="s">
        <v>2</v>
      </c>
      <c r="L11" s="47" t="s">
        <v>3</v>
      </c>
      <c r="M11" s="47" t="s">
        <v>4</v>
      </c>
      <c r="N11" s="29" t="s">
        <v>5</v>
      </c>
      <c r="O11" s="32" t="s">
        <v>22</v>
      </c>
      <c r="Q11" s="24" t="s">
        <v>17</v>
      </c>
      <c r="R11" s="25" t="s">
        <v>18</v>
      </c>
      <c r="S11" s="26" t="s">
        <v>19</v>
      </c>
      <c r="T11" s="25" t="s">
        <v>20</v>
      </c>
      <c r="U11" s="45" t="s">
        <v>21</v>
      </c>
      <c r="V11" s="46" t="s">
        <v>2</v>
      </c>
      <c r="W11" s="47" t="s">
        <v>3</v>
      </c>
      <c r="X11" s="47" t="s">
        <v>4</v>
      </c>
      <c r="Y11" s="48" t="s">
        <v>5</v>
      </c>
      <c r="Z11" s="46" t="s">
        <v>2</v>
      </c>
      <c r="AA11" s="47" t="s">
        <v>3</v>
      </c>
      <c r="AB11" s="47" t="s">
        <v>4</v>
      </c>
      <c r="AC11" s="48" t="s">
        <v>5</v>
      </c>
      <c r="AD11" s="32" t="s">
        <v>22</v>
      </c>
    </row>
    <row r="12" spans="2:30" ht="13.15" thickBot="1">
      <c r="B12" s="33" t="s">
        <v>122</v>
      </c>
      <c r="C12" s="34"/>
      <c r="D12" s="35"/>
      <c r="E12" s="34"/>
      <c r="F12" s="49"/>
      <c r="G12" s="37">
        <f>VLOOKUP($B12,Products!$B$1:$F$65931,2,FALSE)</f>
        <v>0</v>
      </c>
      <c r="H12" s="38">
        <f>VLOOKUP($B12,Products!$B$1:$F$65931,3,FALSE)</f>
        <v>0</v>
      </c>
      <c r="I12" s="38">
        <f>VLOOKUP($B12,Products!$B$1:$F$65931,4,FALSE)</f>
        <v>0</v>
      </c>
      <c r="J12" s="39">
        <f>VLOOKUP($B12,Products!$B$1:$F$65931,5,FALSE)</f>
        <v>0</v>
      </c>
      <c r="K12" s="40">
        <f>IF(Rates!$C$24&gt;0,($G$12/100)*Rates!$C$24,IF(Rates!$C$24=0,($G$12*$F$12*10)))</f>
        <v>0</v>
      </c>
      <c r="L12" s="50">
        <f>IF(Rates!C24&gt;0,(H12/100)*Rates!C24,IF(Rates!C24=0,(H12*$F$12*10)))</f>
        <v>0</v>
      </c>
      <c r="M12" s="50">
        <f>IF(Rates!C24&gt;0,(I12/100)*Rates!C24,IF(Rates!C24=0,(I12*$F$12*10)))</f>
        <v>0</v>
      </c>
      <c r="N12" s="50">
        <f>IF(Rates!C24&gt;0,(J12/100)*Rates!C24,IF(Rates!C24=0,(J12*$F$12*10)))</f>
        <v>0</v>
      </c>
      <c r="O12" s="43">
        <f>(VLOOKUP($B12,Products!$B$1:$G$65931,6,FALSE))*Rates!C24/1000</f>
        <v>0</v>
      </c>
      <c r="Q12" s="33" t="s">
        <v>6</v>
      </c>
      <c r="R12" s="34"/>
      <c r="S12" s="35"/>
      <c r="T12" s="34"/>
      <c r="U12" s="49">
        <v>5</v>
      </c>
      <c r="V12" s="37">
        <f>VLOOKUP($Q12,Products!$B$1:$F$65931,2,FALSE)</f>
        <v>0</v>
      </c>
      <c r="W12" s="38">
        <f>VLOOKUP($Q12,Products!$B$1:$F$65931,3,FALSE)</f>
        <v>0</v>
      </c>
      <c r="X12" s="38">
        <f>VLOOKUP($Q12,Products!$B$1:$F$65931,4,FALSE)</f>
        <v>0</v>
      </c>
      <c r="Y12" s="39">
        <f>VLOOKUP($Q12,Products!$B$1:$F$65931,5,FALSE)</f>
        <v>0</v>
      </c>
      <c r="Z12" s="40">
        <f>IF(Rates!$R$24&gt;0,(V12/100)*Rates!$R$24,IF(Rates!$R$24=0,(V12*$U$12*10)))</f>
        <v>0</v>
      </c>
      <c r="AA12" s="50">
        <f>IF(Rates!R36&gt;0,(W12/100)*Rates!R36,IF(Rates!R36=0,(W12*$U$12*10)))</f>
        <v>0</v>
      </c>
      <c r="AB12" s="50">
        <f>IF(Rates!R36&gt;0,(X12/100)*Rates!R36,IF(Rates!R36=0,(X12*$U$12*10)))</f>
        <v>0</v>
      </c>
      <c r="AC12" s="51">
        <f>IF(Rates!R36&gt;0,(Y12/100)*Rates!R36,IF(Rates!R36=0,(Y12*$U$12*10)))</f>
        <v>0</v>
      </c>
      <c r="AD12" s="43">
        <f>(VLOOKUP($Q12,Products!$B$1:$G$65931,6,FALSE))*Rates!R24/1000</f>
        <v>0</v>
      </c>
    </row>
    <row r="13" spans="2:30" ht="13.15" thickBot="1">
      <c r="B13" s="8"/>
      <c r="C13" s="8"/>
      <c r="D13" s="8"/>
      <c r="E13" s="8"/>
      <c r="F13" s="8"/>
      <c r="G13" s="8"/>
      <c r="H13" s="8"/>
      <c r="I13" s="8"/>
      <c r="J13" s="8"/>
      <c r="K13" s="8"/>
      <c r="L13" s="8"/>
      <c r="M13" s="8"/>
      <c r="N13" s="8"/>
      <c r="O13" s="8"/>
    </row>
    <row r="14" spans="2:30" ht="13.5" thickBot="1">
      <c r="B14" s="10" t="s">
        <v>25</v>
      </c>
      <c r="C14" s="234" t="s">
        <v>12</v>
      </c>
      <c r="D14" s="235"/>
      <c r="E14" s="235"/>
      <c r="F14" s="236"/>
      <c r="G14" s="11"/>
      <c r="H14" s="12"/>
      <c r="I14" s="12"/>
      <c r="J14" s="44"/>
      <c r="K14" s="11"/>
      <c r="L14" s="12"/>
      <c r="M14" s="12"/>
      <c r="N14" s="52"/>
      <c r="O14" s="8"/>
      <c r="Q14" s="16" t="s">
        <v>26</v>
      </c>
      <c r="R14" s="237" t="s">
        <v>12</v>
      </c>
      <c r="S14" s="243"/>
      <c r="T14" s="243"/>
      <c r="U14" s="244"/>
      <c r="V14" s="17"/>
      <c r="W14" s="18"/>
      <c r="X14" s="18"/>
      <c r="Y14" s="19"/>
      <c r="Z14" s="17"/>
      <c r="AA14" s="18"/>
      <c r="AB14" s="18"/>
      <c r="AC14" s="19"/>
    </row>
    <row r="15" spans="2:30" ht="13.5" thickBot="1">
      <c r="B15" s="22"/>
      <c r="C15" s="226" t="s">
        <v>13</v>
      </c>
      <c r="D15" s="245"/>
      <c r="E15" s="246"/>
      <c r="F15" s="23" t="s">
        <v>14</v>
      </c>
      <c r="G15" s="226" t="s">
        <v>15</v>
      </c>
      <c r="H15" s="245"/>
      <c r="I15" s="245"/>
      <c r="J15" s="246"/>
      <c r="K15" s="226" t="s">
        <v>16</v>
      </c>
      <c r="L15" s="245"/>
      <c r="M15" s="245"/>
      <c r="N15" s="247"/>
      <c r="O15" s="8"/>
      <c r="Q15" s="22"/>
      <c r="R15" s="226" t="s">
        <v>13</v>
      </c>
      <c r="S15" s="245"/>
      <c r="T15" s="246"/>
      <c r="U15" s="23" t="s">
        <v>14</v>
      </c>
      <c r="V15" s="226" t="s">
        <v>15</v>
      </c>
      <c r="W15" s="245"/>
      <c r="X15" s="245"/>
      <c r="Y15" s="246"/>
      <c r="Z15" s="226" t="s">
        <v>16</v>
      </c>
      <c r="AA15" s="245"/>
      <c r="AB15" s="245"/>
      <c r="AC15" s="246"/>
    </row>
    <row r="16" spans="2:30" ht="15.4" thickBot="1">
      <c r="B16" s="24" t="s">
        <v>27</v>
      </c>
      <c r="C16" s="25" t="s">
        <v>18</v>
      </c>
      <c r="D16" s="26" t="s">
        <v>19</v>
      </c>
      <c r="E16" s="25" t="s">
        <v>20</v>
      </c>
      <c r="F16" s="27" t="s">
        <v>21</v>
      </c>
      <c r="G16" s="53" t="s">
        <v>2</v>
      </c>
      <c r="H16" s="54" t="s">
        <v>3</v>
      </c>
      <c r="I16" s="54" t="s">
        <v>4</v>
      </c>
      <c r="J16" s="55" t="s">
        <v>5</v>
      </c>
      <c r="K16" s="28" t="s">
        <v>2</v>
      </c>
      <c r="L16" s="29" t="s">
        <v>3</v>
      </c>
      <c r="M16" s="29" t="s">
        <v>4</v>
      </c>
      <c r="N16" s="29" t="s">
        <v>5</v>
      </c>
      <c r="O16" s="32" t="s">
        <v>22</v>
      </c>
      <c r="Q16" s="24" t="s">
        <v>27</v>
      </c>
      <c r="R16" s="25" t="s">
        <v>18</v>
      </c>
      <c r="S16" s="26" t="s">
        <v>19</v>
      </c>
      <c r="T16" s="25" t="s">
        <v>20</v>
      </c>
      <c r="U16" s="27" t="s">
        <v>21</v>
      </c>
      <c r="V16" s="53" t="s">
        <v>2</v>
      </c>
      <c r="W16" s="54" t="s">
        <v>3</v>
      </c>
      <c r="X16" s="54" t="s">
        <v>4</v>
      </c>
      <c r="Y16" s="55" t="s">
        <v>5</v>
      </c>
      <c r="Z16" s="28" t="s">
        <v>2</v>
      </c>
      <c r="AA16" s="29" t="s">
        <v>3</v>
      </c>
      <c r="AB16" s="29" t="s">
        <v>4</v>
      </c>
      <c r="AC16" s="30" t="s">
        <v>5</v>
      </c>
      <c r="AD16" s="32" t="s">
        <v>22</v>
      </c>
    </row>
    <row r="17" spans="2:30" ht="13.15" thickBot="1">
      <c r="B17" s="33" t="s">
        <v>6</v>
      </c>
      <c r="C17" s="34"/>
      <c r="D17" s="35"/>
      <c r="E17" s="34"/>
      <c r="F17" s="36"/>
      <c r="G17" s="56">
        <f>VLOOKUP($B17,Products!$B$1:$F$65931,2,FALSE)</f>
        <v>0</v>
      </c>
      <c r="H17" s="57">
        <f>VLOOKUP($B17,Products!$B$1:$F$65931,3,FALSE)</f>
        <v>0</v>
      </c>
      <c r="I17" s="57">
        <f>VLOOKUP($B17,Products!$B$1:$F$65931,4,FALSE)</f>
        <v>0</v>
      </c>
      <c r="J17" s="58">
        <f>VLOOKUP($B17,Products!$B$1:$F$65931,5,FALSE)</f>
        <v>0</v>
      </c>
      <c r="K17" s="40">
        <f>IF(Rates!$E$24&gt;0,($G$17/100)*Rates!$E$24,IF(Rates!$E$24=0,($G$17*$F$17*10)))</f>
        <v>0</v>
      </c>
      <c r="L17" s="50">
        <f>IF(Rates!E24&gt;0,(H17/100)*Rates!E24,IF(Rates!E24=0,(H17*$F$17*10)))</f>
        <v>0</v>
      </c>
      <c r="M17" s="50">
        <f>IF(Rates!E24&gt;0,(I17/100)*Rates!E24,IF(Rates!E24=0,(I17*$F$17*10)))</f>
        <v>0</v>
      </c>
      <c r="N17" s="50">
        <f>IF(Rates!E24&gt;0,(J17/100)*Rates!E24,IF(Rates!E24=0,(J17*$F$17*10)))</f>
        <v>0</v>
      </c>
      <c r="O17" s="43">
        <f>(VLOOKUP($B17,Products!$B$1:$G$65931,6,FALSE))*Rates!E24/1000</f>
        <v>0</v>
      </c>
      <c r="Q17" s="33" t="s">
        <v>6</v>
      </c>
      <c r="R17" s="34"/>
      <c r="S17" s="35"/>
      <c r="T17" s="34"/>
      <c r="U17" s="36"/>
      <c r="V17" s="56">
        <f>VLOOKUP($Q17,Products!$B$1:$F$65931,2,FALSE)</f>
        <v>0</v>
      </c>
      <c r="W17" s="57">
        <f>VLOOKUP($Q17,Products!$B$1:$F$65931,3,FALSE)</f>
        <v>0</v>
      </c>
      <c r="X17" s="57">
        <f>VLOOKUP($Q17,Products!$B$1:$F$65931,4,FALSE)</f>
        <v>0</v>
      </c>
      <c r="Y17" s="58">
        <f>VLOOKUP($Q17,Products!$B$1:$F$65931,5,FALSE)</f>
        <v>0</v>
      </c>
      <c r="Z17" s="40">
        <f>IF(Rates!T24&gt;0,(V17/100)*Rates!T24,IF(Rates!T24=0,(V17*$U$17*10)))</f>
        <v>0</v>
      </c>
      <c r="AA17" s="50">
        <f>IF(Rates!T24&gt;0,(W17/100)*Rates!T24,IF(Rates!T24=0,(W17*$U$17*10)))</f>
        <v>0</v>
      </c>
      <c r="AB17" s="50">
        <f>IF(Rates!T24&gt;0,(X17/100)*Rates!T24,IF(Rates!T24=0,(X17*$U$17*10)))</f>
        <v>0</v>
      </c>
      <c r="AC17" s="51">
        <f>IF(Rates!T24&gt;0,(Y17/100)*Rates!T24,IF(Rates!T24=0,(Y17*$U$17*10)))</f>
        <v>0</v>
      </c>
      <c r="AD17" s="43">
        <f>(VLOOKUP($Q17,Products!$B$1:$G$65931,6,FALSE))*Rates!T24/1000</f>
        <v>0</v>
      </c>
    </row>
    <row r="18" spans="2:30" ht="13.15" thickBot="1">
      <c r="B18" s="8"/>
      <c r="C18" s="8"/>
      <c r="D18" s="8"/>
      <c r="E18" s="8"/>
      <c r="F18" s="8"/>
      <c r="G18" s="8"/>
      <c r="H18" s="8"/>
      <c r="I18" s="8"/>
      <c r="J18" s="8"/>
      <c r="K18" s="8"/>
      <c r="L18" s="8"/>
      <c r="M18" s="8"/>
      <c r="N18" s="8"/>
      <c r="O18" s="8"/>
    </row>
    <row r="19" spans="2:30" ht="13.5" thickBot="1">
      <c r="B19" s="10" t="s">
        <v>28</v>
      </c>
      <c r="C19" s="234" t="s">
        <v>12</v>
      </c>
      <c r="D19" s="235"/>
      <c r="E19" s="235"/>
      <c r="F19" s="236"/>
      <c r="G19" s="11"/>
      <c r="H19" s="12"/>
      <c r="I19" s="12"/>
      <c r="J19" s="44"/>
      <c r="K19" s="11"/>
      <c r="L19" s="12"/>
      <c r="M19" s="12"/>
      <c r="N19" s="52"/>
      <c r="O19" s="8"/>
      <c r="Q19" s="16" t="s">
        <v>29</v>
      </c>
      <c r="R19" s="237" t="s">
        <v>12</v>
      </c>
      <c r="S19" s="243"/>
      <c r="T19" s="243"/>
      <c r="U19" s="244"/>
      <c r="V19" s="17"/>
      <c r="W19" s="18"/>
      <c r="X19" s="18"/>
      <c r="Y19" s="19"/>
      <c r="Z19" s="17"/>
      <c r="AA19" s="18"/>
      <c r="AB19" s="18"/>
      <c r="AC19" s="19"/>
    </row>
    <row r="20" spans="2:30" ht="13.5" thickBot="1">
      <c r="B20" s="22"/>
      <c r="C20" s="226" t="s">
        <v>13</v>
      </c>
      <c r="D20" s="245"/>
      <c r="E20" s="246"/>
      <c r="F20" s="23" t="s">
        <v>14</v>
      </c>
      <c r="G20" s="226" t="s">
        <v>15</v>
      </c>
      <c r="H20" s="245"/>
      <c r="I20" s="245"/>
      <c r="J20" s="246"/>
      <c r="K20" s="226" t="s">
        <v>16</v>
      </c>
      <c r="L20" s="245"/>
      <c r="M20" s="245"/>
      <c r="N20" s="247"/>
      <c r="O20" s="8"/>
      <c r="Q20" s="22"/>
      <c r="R20" s="226" t="s">
        <v>13</v>
      </c>
      <c r="S20" s="245"/>
      <c r="T20" s="246"/>
      <c r="U20" s="23" t="s">
        <v>14</v>
      </c>
      <c r="V20" s="226" t="s">
        <v>15</v>
      </c>
      <c r="W20" s="245"/>
      <c r="X20" s="245"/>
      <c r="Y20" s="246"/>
      <c r="Z20" s="226" t="s">
        <v>16</v>
      </c>
      <c r="AA20" s="245"/>
      <c r="AB20" s="245"/>
      <c r="AC20" s="246"/>
    </row>
    <row r="21" spans="2:30" ht="15.4" thickBot="1">
      <c r="B21" s="24" t="s">
        <v>30</v>
      </c>
      <c r="C21" s="25" t="s">
        <v>18</v>
      </c>
      <c r="D21" s="26" t="s">
        <v>19</v>
      </c>
      <c r="E21" s="25" t="s">
        <v>20</v>
      </c>
      <c r="F21" s="45" t="s">
        <v>21</v>
      </c>
      <c r="G21" s="46" t="s">
        <v>2</v>
      </c>
      <c r="H21" s="47" t="s">
        <v>3</v>
      </c>
      <c r="I21" s="47" t="s">
        <v>4</v>
      </c>
      <c r="J21" s="47" t="s">
        <v>5</v>
      </c>
      <c r="K21" s="28" t="s">
        <v>2</v>
      </c>
      <c r="L21" s="29" t="s">
        <v>3</v>
      </c>
      <c r="M21" s="29" t="s">
        <v>4</v>
      </c>
      <c r="N21" s="29" t="s">
        <v>5</v>
      </c>
      <c r="O21" s="32" t="s">
        <v>22</v>
      </c>
      <c r="Q21" s="24" t="s">
        <v>30</v>
      </c>
      <c r="R21" s="25" t="s">
        <v>18</v>
      </c>
      <c r="S21" s="26" t="s">
        <v>19</v>
      </c>
      <c r="T21" s="25" t="s">
        <v>20</v>
      </c>
      <c r="U21" s="45" t="s">
        <v>21</v>
      </c>
      <c r="V21" s="46" t="s">
        <v>2</v>
      </c>
      <c r="W21" s="47" t="s">
        <v>3</v>
      </c>
      <c r="X21" s="47" t="s">
        <v>4</v>
      </c>
      <c r="Y21" s="47" t="s">
        <v>5</v>
      </c>
      <c r="Z21" s="28" t="s">
        <v>2</v>
      </c>
      <c r="AA21" s="29" t="s">
        <v>3</v>
      </c>
      <c r="AB21" s="29" t="s">
        <v>4</v>
      </c>
      <c r="AC21" s="30" t="s">
        <v>5</v>
      </c>
      <c r="AD21" s="32" t="s">
        <v>22</v>
      </c>
    </row>
    <row r="22" spans="2:30" ht="13.15" thickBot="1">
      <c r="B22" s="33" t="s">
        <v>6</v>
      </c>
      <c r="C22" s="34"/>
      <c r="D22" s="35"/>
      <c r="E22" s="34"/>
      <c r="F22" s="49"/>
      <c r="G22" s="37">
        <f>VLOOKUP($B22,Products!$B$1:$F$65931,2,FALSE)</f>
        <v>0</v>
      </c>
      <c r="H22" s="38">
        <f>VLOOKUP($B22,Products!$B$1:$F$65931,3,FALSE)</f>
        <v>0</v>
      </c>
      <c r="I22" s="38">
        <f>VLOOKUP($B22,Products!$B$1:$F$65931,4,FALSE)</f>
        <v>0</v>
      </c>
      <c r="J22" s="38">
        <f>VLOOKUP($B22,Products!$B$1:$F$65931,5,FALSE)</f>
        <v>0</v>
      </c>
      <c r="K22" s="40">
        <f>IF(Rates!G24&gt;0,(G22/100)*Rates!G24,IF(Rates!G24=0,(G22*$F$22*10)))</f>
        <v>0</v>
      </c>
      <c r="L22" s="50">
        <f>IF(Rates!G24&gt;0,(H22/100)*Rates!G24,IF(Rates!G24=0,(H22*$F$22*10)))</f>
        <v>0</v>
      </c>
      <c r="M22" s="50">
        <f>IF(Rates!G24&gt;0,(I22/100)*Rates!G24,IF(Rates!G24=0,(I22*$F$22*10)))</f>
        <v>0</v>
      </c>
      <c r="N22" s="50">
        <f>IF(Rates!G24&gt;0,(J22/100)*Rates!G24,IF(Rates!G24=0,(J22*$F$22*10)))</f>
        <v>0</v>
      </c>
      <c r="O22" s="43">
        <f>(VLOOKUP($B22,Products!$B$1:$G$65931,6,FALSE))*Rates!G24/1000</f>
        <v>0</v>
      </c>
      <c r="Q22" s="33" t="s">
        <v>6</v>
      </c>
      <c r="R22" s="34"/>
      <c r="S22" s="35"/>
      <c r="T22" s="34"/>
      <c r="U22" s="49"/>
      <c r="V22" s="37">
        <f>VLOOKUP($Q22,Products!$B$1:$F$65931,2,FALSE)</f>
        <v>0</v>
      </c>
      <c r="W22" s="38">
        <f>VLOOKUP($Q22,Products!$B$1:$F$65931,3,FALSE)</f>
        <v>0</v>
      </c>
      <c r="X22" s="38">
        <f>VLOOKUP($Q22,Products!$B$1:$F$65931,4,FALSE)</f>
        <v>0</v>
      </c>
      <c r="Y22" s="38">
        <f>VLOOKUP($Q22,Products!$B$1:$F$65931,5,FALSE)</f>
        <v>0</v>
      </c>
      <c r="Z22" s="40">
        <f>IF(Rates!V24&gt;0,(V22/100)*Rates!V24,IF(Rates!V24=0,(V22*$U$22*10)))</f>
        <v>0</v>
      </c>
      <c r="AA22" s="50">
        <f>IF(Rates!V24&gt;0,(W22/100)*Rates!V24,IF(Rates!V24=0,(W22*$U$22*10)))</f>
        <v>0</v>
      </c>
      <c r="AB22" s="50">
        <f>IF(Rates!V24&gt;0,(X22/100)*Rates!V24,IF(Rates!V24=0,(X22*$FU$22*10)))</f>
        <v>0</v>
      </c>
      <c r="AC22" s="51">
        <f>IF(Rates!V24&gt;0,(Y22/100)*Rates!V24,IF(Rates!V24=0,(Y22*$F$22*10)))</f>
        <v>0</v>
      </c>
      <c r="AD22" s="43">
        <f>(VLOOKUP($Q22,Products!$B$1:$G$65931,6,FALSE))*Rates!V24/1000</f>
        <v>0</v>
      </c>
    </row>
    <row r="23" spans="2:30" ht="13.15" thickBot="1">
      <c r="B23" s="8"/>
      <c r="C23" s="8"/>
      <c r="D23" s="8"/>
      <c r="E23" s="8"/>
      <c r="F23" s="8"/>
      <c r="G23" s="8"/>
      <c r="H23" s="8"/>
      <c r="I23" s="8"/>
      <c r="J23" s="8"/>
      <c r="K23" s="8"/>
      <c r="L23" s="8"/>
      <c r="M23" s="8"/>
      <c r="N23" s="8"/>
      <c r="O23" s="8"/>
    </row>
    <row r="24" spans="2:30" ht="13.5" thickBot="1">
      <c r="B24" s="10" t="s">
        <v>31</v>
      </c>
      <c r="C24" s="234" t="s">
        <v>12</v>
      </c>
      <c r="D24" s="235"/>
      <c r="E24" s="235"/>
      <c r="F24" s="236"/>
      <c r="G24" s="11"/>
      <c r="H24" s="12"/>
      <c r="I24" s="12"/>
      <c r="J24" s="44"/>
      <c r="K24" s="11"/>
      <c r="L24" s="12"/>
      <c r="M24" s="12"/>
      <c r="N24" s="59"/>
      <c r="O24" s="8"/>
      <c r="Q24" s="16" t="s">
        <v>31</v>
      </c>
      <c r="R24" s="237" t="s">
        <v>12</v>
      </c>
      <c r="S24" s="243"/>
      <c r="T24" s="243"/>
      <c r="U24" s="244"/>
      <c r="V24" s="17"/>
      <c r="W24" s="18"/>
      <c r="X24" s="18"/>
      <c r="Y24" s="19"/>
      <c r="Z24" s="17"/>
      <c r="AA24" s="18"/>
      <c r="AB24" s="18"/>
      <c r="AC24" s="19"/>
    </row>
    <row r="25" spans="2:30" ht="13.5" thickBot="1">
      <c r="B25" s="22"/>
      <c r="C25" s="226" t="s">
        <v>13</v>
      </c>
      <c r="D25" s="245"/>
      <c r="E25" s="246"/>
      <c r="F25" s="23" t="s">
        <v>14</v>
      </c>
      <c r="G25" s="226" t="s">
        <v>15</v>
      </c>
      <c r="H25" s="245"/>
      <c r="I25" s="245"/>
      <c r="J25" s="246"/>
      <c r="K25" s="226" t="s">
        <v>16</v>
      </c>
      <c r="L25" s="245"/>
      <c r="M25" s="245"/>
      <c r="N25" s="247"/>
      <c r="O25" s="8"/>
      <c r="Q25" s="22"/>
      <c r="R25" s="226" t="s">
        <v>13</v>
      </c>
      <c r="S25" s="245"/>
      <c r="T25" s="246"/>
      <c r="U25" s="23" t="s">
        <v>14</v>
      </c>
      <c r="V25" s="226" t="s">
        <v>15</v>
      </c>
      <c r="W25" s="245"/>
      <c r="X25" s="245"/>
      <c r="Y25" s="246"/>
      <c r="Z25" s="226" t="s">
        <v>16</v>
      </c>
      <c r="AA25" s="245"/>
      <c r="AB25" s="245"/>
      <c r="AC25" s="246"/>
    </row>
    <row r="26" spans="2:30" ht="15.4" thickBot="1">
      <c r="B26" s="24" t="s">
        <v>30</v>
      </c>
      <c r="C26" s="25" t="s">
        <v>18</v>
      </c>
      <c r="D26" s="26" t="s">
        <v>19</v>
      </c>
      <c r="E26" s="25" t="s">
        <v>20</v>
      </c>
      <c r="F26" s="45" t="s">
        <v>21</v>
      </c>
      <c r="G26" s="46" t="s">
        <v>2</v>
      </c>
      <c r="H26" s="47" t="s">
        <v>3</v>
      </c>
      <c r="I26" s="47" t="s">
        <v>4</v>
      </c>
      <c r="J26" s="47" t="s">
        <v>5</v>
      </c>
      <c r="K26" s="28" t="s">
        <v>2</v>
      </c>
      <c r="L26" s="29" t="s">
        <v>3</v>
      </c>
      <c r="M26" s="29" t="s">
        <v>4</v>
      </c>
      <c r="N26" s="29" t="s">
        <v>5</v>
      </c>
      <c r="O26" s="32" t="s">
        <v>22</v>
      </c>
      <c r="Q26" s="24" t="s">
        <v>30</v>
      </c>
      <c r="R26" s="25" t="s">
        <v>18</v>
      </c>
      <c r="S26" s="26" t="s">
        <v>19</v>
      </c>
      <c r="T26" s="25" t="s">
        <v>20</v>
      </c>
      <c r="U26" s="45" t="s">
        <v>21</v>
      </c>
      <c r="V26" s="46" t="s">
        <v>2</v>
      </c>
      <c r="W26" s="47" t="s">
        <v>3</v>
      </c>
      <c r="X26" s="47" t="s">
        <v>4</v>
      </c>
      <c r="Y26" s="47" t="s">
        <v>5</v>
      </c>
      <c r="Z26" s="28" t="s">
        <v>2</v>
      </c>
      <c r="AA26" s="29" t="s">
        <v>3</v>
      </c>
      <c r="AB26" s="29" t="s">
        <v>4</v>
      </c>
      <c r="AC26" s="30" t="s">
        <v>5</v>
      </c>
      <c r="AD26" s="32" t="s">
        <v>22</v>
      </c>
    </row>
    <row r="27" spans="2:30" ht="13.15" thickBot="1">
      <c r="B27" s="33" t="s">
        <v>6</v>
      </c>
      <c r="C27" s="34"/>
      <c r="D27" s="35"/>
      <c r="E27" s="34"/>
      <c r="F27" s="49"/>
      <c r="G27" s="37">
        <f>VLOOKUP($B27,Products!$B$1:$F$65931,2,FALSE)</f>
        <v>0</v>
      </c>
      <c r="H27" s="38">
        <f>VLOOKUP($B27,Products!$B$1:$F$65931,3,FALSE)</f>
        <v>0</v>
      </c>
      <c r="I27" s="38">
        <f>VLOOKUP($B27,Products!$B$1:$F$65931,4,FALSE)</f>
        <v>0</v>
      </c>
      <c r="J27" s="38">
        <f>VLOOKUP($B27,Products!$B$1:$F$65931,5,FALSE)</f>
        <v>0</v>
      </c>
      <c r="K27" s="40">
        <f>IF(Rates!I24&gt;0,(G27/100)*Rates!I24,IF(Rates!I24=0,(I27*$F$27*10)))</f>
        <v>0</v>
      </c>
      <c r="L27" s="50">
        <f>IF(Rates!I24&gt;0,(H27/100)*Rates!I24,IF(Rates!I24=0,(H27*$F$27*10)))</f>
        <v>0</v>
      </c>
      <c r="M27" s="50">
        <f>IF(Rates!I24&gt;0,(I27/100)*Rates!I24,IF(Rates!I24=0,(I27*$F$27*10)))</f>
        <v>0</v>
      </c>
      <c r="N27" s="50">
        <f>IF(Rates!I24&gt;0,(J27/100)*Rates!I24,IF(Rates!I24=0,(J27*$F$27*10)))</f>
        <v>0</v>
      </c>
      <c r="O27" s="43">
        <f>(VLOOKUP($B27,Products!$B$1:$G$65931,6,FALSE))*Rates!I24/1000</f>
        <v>0</v>
      </c>
      <c r="Q27" s="33" t="s">
        <v>6</v>
      </c>
      <c r="R27" s="34"/>
      <c r="S27" s="35"/>
      <c r="T27" s="34"/>
      <c r="U27" s="49"/>
      <c r="V27" s="37">
        <f>VLOOKUP($Q27,Products!$B$1:$F$65931,2,FALSE)</f>
        <v>0</v>
      </c>
      <c r="W27" s="38">
        <f>VLOOKUP($Q27,Products!$B$1:$F$65931,3,FALSE)</f>
        <v>0</v>
      </c>
      <c r="X27" s="38">
        <f>VLOOKUP($Q27,Products!$B$1:$F$65931,4,FALSE)</f>
        <v>0</v>
      </c>
      <c r="Y27" s="38">
        <f>VLOOKUP($Q27,Products!$B$1:$F$65931,5,FALSE)</f>
        <v>0</v>
      </c>
      <c r="Z27" s="40">
        <f>IF(Rates!X24&gt;0,(V27/100)*Rates!X24,IF(Rates!X24=0,(V27*$U$27*10)))</f>
        <v>0</v>
      </c>
      <c r="AA27" s="50">
        <f>IF(Rates!X24&gt;0,(W27/100)*Rates!X24,IF(Rates!X24=0,(W27*$F$27*10)))</f>
        <v>0</v>
      </c>
      <c r="AB27" s="50">
        <f>IF(Rates!X24&gt;0,(X27/100)*Rates!X24,IF(Rates!X24=0,(X27*$F$27*10)))</f>
        <v>0</v>
      </c>
      <c r="AC27" s="51">
        <f>IF(Rates!X24&gt;0,(Y27/100)*Rates!X24,IF(Rates!X24=0,(Y27*$F$27*10)))</f>
        <v>0</v>
      </c>
      <c r="AD27" s="43">
        <f>(VLOOKUP($Q27,Products!$B$1:$G$65931,6,FALSE))*Rates!X24/1000</f>
        <v>0</v>
      </c>
    </row>
    <row r="28" spans="2:30" ht="13.15" thickBot="1">
      <c r="O28" s="8"/>
    </row>
    <row r="29" spans="2:30" ht="16.149999999999999" customHeight="1" thickBot="1">
      <c r="B29" s="60" t="s">
        <v>32</v>
      </c>
      <c r="D29" s="61"/>
      <c r="E29" s="248">
        <f>O7+O12+O17</f>
        <v>0</v>
      </c>
      <c r="F29" s="249"/>
      <c r="G29" s="62"/>
      <c r="K29" s="10" t="s">
        <v>33</v>
      </c>
      <c r="L29" s="63"/>
      <c r="M29" s="63"/>
      <c r="N29" s="64"/>
      <c r="O29" s="8"/>
      <c r="Q29" s="60" t="s">
        <v>32</v>
      </c>
      <c r="S29" s="61"/>
      <c r="T29" s="248">
        <f>AD7+AD12+AD17</f>
        <v>0</v>
      </c>
      <c r="U29" s="249"/>
      <c r="V29" s="62"/>
      <c r="Z29" s="16" t="s">
        <v>33</v>
      </c>
      <c r="AA29" s="65"/>
      <c r="AB29" s="65"/>
      <c r="AC29" s="66"/>
    </row>
    <row r="30" spans="2:30" ht="16.149999999999999" customHeight="1" thickBot="1">
      <c r="D30" s="67"/>
      <c r="E30" s="67"/>
      <c r="F30" s="67"/>
      <c r="G30" s="62"/>
      <c r="K30" s="68" t="s">
        <v>2</v>
      </c>
      <c r="L30" s="68" t="s">
        <v>3</v>
      </c>
      <c r="M30" s="68" t="s">
        <v>4</v>
      </c>
      <c r="N30" s="69" t="s">
        <v>5</v>
      </c>
      <c r="O30" s="8"/>
      <c r="S30" s="67"/>
      <c r="T30" s="67"/>
      <c r="U30" s="67"/>
      <c r="V30" s="62"/>
      <c r="Z30" s="70" t="s">
        <v>2</v>
      </c>
      <c r="AA30" s="70" t="s">
        <v>3</v>
      </c>
      <c r="AB30" s="70" t="s">
        <v>4</v>
      </c>
      <c r="AC30" s="70" t="s">
        <v>5</v>
      </c>
    </row>
    <row r="31" spans="2:30" ht="16.149999999999999" customHeight="1" thickBot="1">
      <c r="B31" s="60" t="s">
        <v>34</v>
      </c>
      <c r="D31" s="71"/>
      <c r="E31" s="250">
        <f>O22+O27</f>
        <v>0</v>
      </c>
      <c r="F31" s="249"/>
      <c r="G31" s="62"/>
      <c r="K31" s="72">
        <f>K7+K12+K17+K22+K27</f>
        <v>0</v>
      </c>
      <c r="L31" s="72">
        <f t="shared" ref="L31:N31" si="0">L7+L12+L17+L22+L27</f>
        <v>0</v>
      </c>
      <c r="M31" s="72">
        <f t="shared" si="0"/>
        <v>0</v>
      </c>
      <c r="N31" s="73">
        <f t="shared" si="0"/>
        <v>0</v>
      </c>
      <c r="O31" s="8"/>
      <c r="Q31" s="60" t="s">
        <v>34</v>
      </c>
      <c r="S31" s="71"/>
      <c r="T31" s="250">
        <f>AD22+AD27</f>
        <v>0</v>
      </c>
      <c r="U31" s="249"/>
      <c r="V31" s="62"/>
      <c r="Z31" s="72">
        <f>Z7+Z12+Z17+Z22+Z27</f>
        <v>0</v>
      </c>
      <c r="AA31" s="72">
        <f>AA7+AA12+AA17+AA22+AA27</f>
        <v>0</v>
      </c>
      <c r="AB31" s="72">
        <f>AB7+AB12+AB17+AB22+AB27</f>
        <v>0</v>
      </c>
      <c r="AC31" s="72">
        <f>AC7+AC12+AC17+AC22+AC27</f>
        <v>0</v>
      </c>
    </row>
    <row r="32" spans="2:30" ht="18.600000000000001" customHeight="1" thickBot="1">
      <c r="B32" s="74"/>
      <c r="C32" s="75"/>
      <c r="D32" s="76"/>
      <c r="E32" s="75"/>
      <c r="F32" s="251" t="s">
        <v>35</v>
      </c>
      <c r="G32" s="252"/>
      <c r="H32" s="253">
        <f>E29+E31</f>
        <v>0</v>
      </c>
      <c r="I32" s="254"/>
      <c r="O32" s="8"/>
      <c r="Q32" s="74"/>
      <c r="R32" s="75"/>
      <c r="S32" s="76"/>
      <c r="T32" s="75"/>
      <c r="U32" s="251" t="s">
        <v>35</v>
      </c>
      <c r="V32" s="252"/>
      <c r="W32" s="253">
        <f>T29+T31</f>
        <v>0</v>
      </c>
      <c r="X32" s="254"/>
    </row>
    <row r="33" spans="2:31" ht="13.15" thickBot="1">
      <c r="O33" s="8"/>
    </row>
    <row r="34" spans="2:31" ht="34.15" customHeight="1" thickBot="1">
      <c r="B34" s="192" t="s">
        <v>159</v>
      </c>
      <c r="H34" s="7" t="s">
        <v>156</v>
      </c>
      <c r="K34" s="261"/>
      <c r="L34" s="262"/>
      <c r="M34" s="263"/>
      <c r="N34" s="9"/>
      <c r="O34" s="9"/>
      <c r="Q34" s="6" t="s">
        <v>36</v>
      </c>
      <c r="W34" s="7" t="s">
        <v>10</v>
      </c>
      <c r="Z34" s="255"/>
      <c r="AA34" s="256"/>
      <c r="AB34" s="257"/>
      <c r="AC34" s="9"/>
      <c r="AD34" s="9"/>
      <c r="AE34" s="8"/>
    </row>
    <row r="35" spans="2:31" ht="16.899999999999999" thickBot="1">
      <c r="B35" s="10" t="s">
        <v>37</v>
      </c>
      <c r="C35" s="234" t="s">
        <v>12</v>
      </c>
      <c r="D35" s="235"/>
      <c r="E35" s="235"/>
      <c r="F35" s="236"/>
      <c r="G35" s="11"/>
      <c r="H35" s="12"/>
      <c r="I35" s="12"/>
      <c r="J35" s="44"/>
      <c r="K35" s="11"/>
      <c r="L35" s="12"/>
      <c r="M35" s="12"/>
      <c r="N35" s="59"/>
      <c r="O35" s="191"/>
      <c r="Q35" s="16" t="s">
        <v>37</v>
      </c>
      <c r="R35" s="237" t="s">
        <v>12</v>
      </c>
      <c r="S35" s="243"/>
      <c r="T35" s="243"/>
      <c r="U35" s="244"/>
      <c r="V35" s="17"/>
      <c r="W35" s="18"/>
      <c r="X35" s="18"/>
      <c r="Y35" s="19"/>
      <c r="Z35" s="17"/>
      <c r="AA35" s="18"/>
      <c r="AB35" s="18"/>
      <c r="AC35" s="21"/>
    </row>
    <row r="36" spans="2:31" ht="24" thickBot="1">
      <c r="B36" s="22"/>
      <c r="C36" s="258" t="s">
        <v>38</v>
      </c>
      <c r="D36" s="259"/>
      <c r="E36" s="260"/>
      <c r="F36" s="77" t="s">
        <v>39</v>
      </c>
      <c r="G36" s="226" t="s">
        <v>15</v>
      </c>
      <c r="H36" s="245"/>
      <c r="I36" s="245"/>
      <c r="J36" s="246"/>
      <c r="K36" s="226" t="s">
        <v>16</v>
      </c>
      <c r="L36" s="245"/>
      <c r="M36" s="245"/>
      <c r="N36" s="247"/>
      <c r="O36" s="8"/>
      <c r="Q36" s="22"/>
      <c r="R36" s="258" t="s">
        <v>38</v>
      </c>
      <c r="S36" s="259"/>
      <c r="T36" s="260"/>
      <c r="U36" s="77" t="s">
        <v>39</v>
      </c>
      <c r="V36" s="226" t="s">
        <v>15</v>
      </c>
      <c r="W36" s="245"/>
      <c r="X36" s="245"/>
      <c r="Y36" s="246"/>
      <c r="Z36" s="226" t="s">
        <v>16</v>
      </c>
      <c r="AA36" s="245"/>
      <c r="AB36" s="245"/>
      <c r="AC36" s="246"/>
    </row>
    <row r="37" spans="2:31" ht="15.4" thickBot="1">
      <c r="B37" s="24" t="s">
        <v>17</v>
      </c>
      <c r="C37" s="25" t="s">
        <v>18</v>
      </c>
      <c r="D37" s="26" t="s">
        <v>19</v>
      </c>
      <c r="E37" s="25" t="s">
        <v>20</v>
      </c>
      <c r="F37" s="27" t="s">
        <v>21</v>
      </c>
      <c r="G37" s="28" t="s">
        <v>2</v>
      </c>
      <c r="H37" s="29" t="s">
        <v>3</v>
      </c>
      <c r="I37" s="29" t="s">
        <v>4</v>
      </c>
      <c r="J37" s="30" t="s">
        <v>5</v>
      </c>
      <c r="K37" s="28" t="s">
        <v>2</v>
      </c>
      <c r="L37" s="29" t="s">
        <v>3</v>
      </c>
      <c r="M37" s="29" t="s">
        <v>4</v>
      </c>
      <c r="N37" s="78" t="s">
        <v>5</v>
      </c>
      <c r="O37" s="32" t="s">
        <v>22</v>
      </c>
      <c r="Q37" s="24" t="s">
        <v>17</v>
      </c>
      <c r="R37" s="25" t="s">
        <v>18</v>
      </c>
      <c r="S37" s="26" t="s">
        <v>19</v>
      </c>
      <c r="T37" s="25" t="s">
        <v>20</v>
      </c>
      <c r="U37" s="27" t="s">
        <v>21</v>
      </c>
      <c r="V37" s="28" t="s">
        <v>2</v>
      </c>
      <c r="W37" s="29" t="s">
        <v>3</v>
      </c>
      <c r="X37" s="29" t="s">
        <v>4</v>
      </c>
      <c r="Y37" s="30" t="s">
        <v>5</v>
      </c>
      <c r="Z37" s="28" t="s">
        <v>2</v>
      </c>
      <c r="AA37" s="29" t="s">
        <v>3</v>
      </c>
      <c r="AB37" s="29" t="s">
        <v>4</v>
      </c>
      <c r="AC37" s="30" t="s">
        <v>5</v>
      </c>
      <c r="AD37" s="32" t="s">
        <v>22</v>
      </c>
    </row>
    <row r="38" spans="2:31" ht="13.15" thickBot="1">
      <c r="B38" s="33" t="s">
        <v>6</v>
      </c>
      <c r="C38" s="34"/>
      <c r="D38" s="35"/>
      <c r="E38" s="34"/>
      <c r="F38" s="36"/>
      <c r="G38" s="37">
        <f>VLOOKUP($B38,Products!$B$1:$F$65931,2,FALSE)</f>
        <v>0</v>
      </c>
      <c r="H38" s="38">
        <f>VLOOKUP($B38,Products!$B$1:$F$65931,3,FALSE)</f>
        <v>0</v>
      </c>
      <c r="I38" s="38">
        <f>VLOOKUP($B38,Products!$B$1:$F$65931,4,FALSE)</f>
        <v>0</v>
      </c>
      <c r="J38" s="39">
        <f>VLOOKUP($B38,Products!$B$1:$F$65931,5,FALSE)</f>
        <v>0</v>
      </c>
      <c r="K38" s="40">
        <f>IF(Rates!$K$24&gt;0,(G38/100)*Rates!$K$24,IF(Rates!$K$24=0,(G38*$F$38*10)))</f>
        <v>0</v>
      </c>
      <c r="L38" s="50">
        <f>IF(Rates!K24&gt;0,(H38/100)*Rates!K24,IF(Rates!K24=0,(H38*$F$38*10)))</f>
        <v>0</v>
      </c>
      <c r="M38" s="50">
        <f>IF(Rates!K24&gt;0,(I38/100)*Rates!K24,IF(Rates!K24=0,(I38*$F$38*10)))</f>
        <v>0</v>
      </c>
      <c r="N38" s="79">
        <f>IF(Rates!K24&gt;0,(J38/100)*Rates!K24,IF(Rates!K24=0,(J38*$F$38*10)))</f>
        <v>0</v>
      </c>
      <c r="O38" s="43">
        <f>(VLOOKUP($B38,Products!$B$1:$G$65931,6,FALSE))*Rates!K24/1000</f>
        <v>0</v>
      </c>
      <c r="Q38" s="33" t="s">
        <v>6</v>
      </c>
      <c r="R38" s="34"/>
      <c r="S38" s="35"/>
      <c r="T38" s="34"/>
      <c r="U38" s="36"/>
      <c r="V38" s="37">
        <f>VLOOKUP($Q38,Products!$B$1:$F$65931,2,FALSE)</f>
        <v>0</v>
      </c>
      <c r="W38" s="38">
        <f>VLOOKUP($Q38,Products!$B$1:$F$65931,3,FALSE)</f>
        <v>0</v>
      </c>
      <c r="X38" s="38">
        <f>VLOOKUP($Q38,Products!$B$1:$F$65931,4,FALSE)</f>
        <v>0</v>
      </c>
      <c r="Y38" s="39">
        <f>VLOOKUP($Q38,Products!$B$1:$F$65931,5,FALSE)</f>
        <v>0</v>
      </c>
      <c r="Z38" s="40">
        <f>IF(Rates!$Z$24&gt;0,(V38/100)*Rates!$Z$24,IF(Rates!$Z$24=0,(V38*$U$38*10)))</f>
        <v>0</v>
      </c>
      <c r="AA38" s="50">
        <f>IF(Rates!Z24&gt;0,(W38/100)*Rates!Z24,IF(Rates!Z24=0,(W38*$F$38*10)))</f>
        <v>0</v>
      </c>
      <c r="AB38" s="50">
        <f>IF(Rates!Z24&gt;0,(X38/100)*Rates!Z24,IF(Rates!Z24=0,(X38*$F$38*10)))</f>
        <v>0</v>
      </c>
      <c r="AC38" s="51">
        <f>IF(Rates!Z24&gt;0,(Y38/100)*Rates!Z24,IF(Rates!Z24=0,(Y38*$F$38*10)))</f>
        <v>0</v>
      </c>
      <c r="AD38" s="43">
        <f>(VLOOKUP($Q38,Products!$B$1:$G$65931,6,FALSE))*Rates!Z24/1000</f>
        <v>0</v>
      </c>
    </row>
    <row r="39" spans="2:31">
      <c r="O39" s="8"/>
    </row>
    <row r="40" spans="2:31" ht="13.15" thickBot="1">
      <c r="O40" s="8"/>
    </row>
    <row r="41" spans="2:31" ht="15.4" thickBot="1">
      <c r="B41" s="60" t="s">
        <v>40</v>
      </c>
      <c r="C41" s="61"/>
      <c r="D41" s="61"/>
      <c r="E41" s="248">
        <f>O38</f>
        <v>0</v>
      </c>
      <c r="F41" s="249"/>
      <c r="G41" s="62"/>
      <c r="K41" s="10" t="s">
        <v>33</v>
      </c>
      <c r="L41" s="63"/>
      <c r="M41" s="63"/>
      <c r="N41" s="64"/>
      <c r="O41" s="8"/>
      <c r="Q41" s="60" t="s">
        <v>40</v>
      </c>
      <c r="R41" s="61"/>
      <c r="S41" s="61"/>
      <c r="T41" s="248">
        <f>AD38</f>
        <v>0</v>
      </c>
      <c r="U41" s="249"/>
      <c r="V41" s="62"/>
      <c r="Z41" s="16" t="s">
        <v>33</v>
      </c>
      <c r="AA41" s="65"/>
      <c r="AB41" s="65"/>
      <c r="AC41" s="66"/>
    </row>
    <row r="42" spans="2:31" ht="14.65" thickBot="1">
      <c r="B42" s="80"/>
      <c r="C42" s="67"/>
      <c r="D42" s="67"/>
      <c r="E42" s="67"/>
      <c r="F42" s="67"/>
      <c r="G42" s="62"/>
      <c r="K42" s="68" t="s">
        <v>2</v>
      </c>
      <c r="L42" s="68" t="s">
        <v>3</v>
      </c>
      <c r="M42" s="68" t="s">
        <v>4</v>
      </c>
      <c r="N42" s="69" t="s">
        <v>5</v>
      </c>
      <c r="O42" s="8"/>
      <c r="Q42" s="80"/>
      <c r="R42" s="67"/>
      <c r="S42" s="67"/>
      <c r="T42" s="67"/>
      <c r="U42" s="67"/>
      <c r="V42" s="62"/>
      <c r="Z42" s="70" t="s">
        <v>2</v>
      </c>
      <c r="AA42" s="70" t="s">
        <v>3</v>
      </c>
      <c r="AB42" s="70" t="s">
        <v>4</v>
      </c>
      <c r="AC42" s="70" t="s">
        <v>5</v>
      </c>
    </row>
    <row r="43" spans="2:31" ht="13.5" thickBot="1">
      <c r="B43" s="74"/>
      <c r="C43" s="81"/>
      <c r="D43" s="71"/>
      <c r="E43" s="81"/>
      <c r="F43" s="81"/>
      <c r="G43" s="62"/>
      <c r="K43" s="72">
        <f>K38</f>
        <v>0</v>
      </c>
      <c r="L43" s="72">
        <f>L38</f>
        <v>0</v>
      </c>
      <c r="M43" s="72">
        <f>M38</f>
        <v>0</v>
      </c>
      <c r="N43" s="73">
        <f>N38</f>
        <v>0</v>
      </c>
      <c r="O43" s="8"/>
      <c r="Q43" s="74"/>
      <c r="R43" s="81"/>
      <c r="S43" s="71"/>
      <c r="T43" s="81"/>
      <c r="U43" s="81"/>
      <c r="V43" s="62"/>
      <c r="Z43" s="72">
        <f>Z38</f>
        <v>0</v>
      </c>
      <c r="AA43" s="72">
        <f t="shared" ref="AA43:AC43" si="1">AA38</f>
        <v>0</v>
      </c>
      <c r="AB43" s="72">
        <f t="shared" si="1"/>
        <v>0</v>
      </c>
      <c r="AC43" s="72">
        <f t="shared" si="1"/>
        <v>0</v>
      </c>
    </row>
    <row r="44" spans="2:31" ht="14.65" thickBot="1">
      <c r="B44" s="74"/>
      <c r="C44" s="75"/>
      <c r="D44" s="76"/>
      <c r="E44" s="75"/>
      <c r="F44" s="75"/>
      <c r="G44" s="62"/>
      <c r="O44" s="8"/>
      <c r="Q44" s="74"/>
      <c r="R44" s="75"/>
      <c r="S44" s="76"/>
      <c r="T44" s="75"/>
      <c r="U44" s="75"/>
      <c r="V44" s="62"/>
    </row>
    <row r="45" spans="2:31" ht="31.15" customHeight="1" thickBot="1">
      <c r="B45" s="192" t="s">
        <v>158</v>
      </c>
      <c r="I45" s="7" t="s">
        <v>157</v>
      </c>
      <c r="K45" s="255"/>
      <c r="L45" s="256"/>
      <c r="M45" s="257"/>
      <c r="Q45" s="6" t="s">
        <v>41</v>
      </c>
      <c r="W45" s="7" t="s">
        <v>10</v>
      </c>
      <c r="Z45" s="255"/>
      <c r="AA45" s="256"/>
      <c r="AB45" s="257"/>
    </row>
    <row r="46" spans="2:31">
      <c r="O46" s="8"/>
    </row>
    <row r="47" spans="2:31" ht="13.15" thickBot="1">
      <c r="O47" s="8"/>
    </row>
    <row r="48" spans="2:31" ht="13.5" thickBot="1">
      <c r="B48" s="10" t="s">
        <v>42</v>
      </c>
      <c r="C48" s="234" t="s">
        <v>12</v>
      </c>
      <c r="D48" s="235"/>
      <c r="E48" s="235"/>
      <c r="F48" s="236"/>
      <c r="G48" s="11"/>
      <c r="H48" s="12"/>
      <c r="I48" s="12"/>
      <c r="J48" s="44"/>
      <c r="K48" s="11"/>
      <c r="L48" s="12"/>
      <c r="M48" s="12"/>
      <c r="N48" s="59"/>
      <c r="O48" s="8"/>
      <c r="Q48" s="16" t="s">
        <v>42</v>
      </c>
      <c r="R48" s="237" t="s">
        <v>12</v>
      </c>
      <c r="S48" s="243"/>
      <c r="T48" s="243"/>
      <c r="U48" s="244"/>
      <c r="V48" s="17"/>
      <c r="W48" s="18"/>
      <c r="X48" s="18"/>
      <c r="Y48" s="19"/>
      <c r="Z48" s="17"/>
      <c r="AA48" s="18"/>
      <c r="AB48" s="18"/>
      <c r="AC48" s="19"/>
    </row>
    <row r="49" spans="2:30" ht="24" thickBot="1">
      <c r="B49" s="22"/>
      <c r="C49" s="258" t="s">
        <v>38</v>
      </c>
      <c r="D49" s="259"/>
      <c r="E49" s="260"/>
      <c r="F49" s="77" t="s">
        <v>39</v>
      </c>
      <c r="G49" s="226" t="s">
        <v>15</v>
      </c>
      <c r="H49" s="245"/>
      <c r="I49" s="245"/>
      <c r="J49" s="246"/>
      <c r="K49" s="226" t="s">
        <v>16</v>
      </c>
      <c r="L49" s="245"/>
      <c r="M49" s="245"/>
      <c r="N49" s="247"/>
      <c r="O49" s="8"/>
      <c r="Q49" s="22"/>
      <c r="R49" s="258" t="s">
        <v>38</v>
      </c>
      <c r="S49" s="259"/>
      <c r="T49" s="260"/>
      <c r="U49" s="77" t="s">
        <v>39</v>
      </c>
      <c r="V49" s="226" t="s">
        <v>15</v>
      </c>
      <c r="W49" s="245"/>
      <c r="X49" s="245"/>
      <c r="Y49" s="246"/>
      <c r="Z49" s="226" t="s">
        <v>16</v>
      </c>
      <c r="AA49" s="245"/>
      <c r="AB49" s="245"/>
      <c r="AC49" s="246"/>
    </row>
    <row r="50" spans="2:30" ht="15.4" thickBot="1">
      <c r="B50" s="24" t="s">
        <v>17</v>
      </c>
      <c r="C50" s="25" t="s">
        <v>18</v>
      </c>
      <c r="D50" s="26" t="s">
        <v>19</v>
      </c>
      <c r="E50" s="25" t="s">
        <v>20</v>
      </c>
      <c r="F50" s="45" t="s">
        <v>21</v>
      </c>
      <c r="G50" s="46" t="s">
        <v>2</v>
      </c>
      <c r="H50" s="47" t="s">
        <v>3</v>
      </c>
      <c r="I50" s="47" t="s">
        <v>4</v>
      </c>
      <c r="J50" s="48" t="s">
        <v>5</v>
      </c>
      <c r="K50" s="46" t="s">
        <v>2</v>
      </c>
      <c r="L50" s="47" t="s">
        <v>3</v>
      </c>
      <c r="M50" s="47" t="s">
        <v>4</v>
      </c>
      <c r="N50" s="82" t="s">
        <v>5</v>
      </c>
      <c r="O50" s="32" t="s">
        <v>22</v>
      </c>
      <c r="Q50" s="24" t="s">
        <v>17</v>
      </c>
      <c r="R50" s="25" t="s">
        <v>18</v>
      </c>
      <c r="S50" s="26" t="s">
        <v>19</v>
      </c>
      <c r="T50" s="25" t="s">
        <v>20</v>
      </c>
      <c r="U50" s="45" t="s">
        <v>21</v>
      </c>
      <c r="V50" s="46" t="s">
        <v>2</v>
      </c>
      <c r="W50" s="47" t="s">
        <v>3</v>
      </c>
      <c r="X50" s="47" t="s">
        <v>4</v>
      </c>
      <c r="Y50" s="48" t="s">
        <v>5</v>
      </c>
      <c r="Z50" s="46" t="s">
        <v>2</v>
      </c>
      <c r="AA50" s="47" t="s">
        <v>3</v>
      </c>
      <c r="AB50" s="47" t="s">
        <v>4</v>
      </c>
      <c r="AC50" s="48" t="s">
        <v>5</v>
      </c>
      <c r="AD50" s="32" t="s">
        <v>22</v>
      </c>
    </row>
    <row r="51" spans="2:30" ht="13.15" thickBot="1">
      <c r="B51" s="33" t="s">
        <v>6</v>
      </c>
      <c r="C51" s="34"/>
      <c r="D51" s="35"/>
      <c r="E51" s="34"/>
      <c r="F51" s="49"/>
      <c r="G51" s="37">
        <f>VLOOKUP($B51,Products!$B$1:$F$65931,2,FALSE)</f>
        <v>0</v>
      </c>
      <c r="H51" s="38">
        <f>VLOOKUP($B51,Products!$B$1:$F$65931,3,FALSE)</f>
        <v>0</v>
      </c>
      <c r="I51" s="38">
        <f>VLOOKUP($B51,Products!$B$1:$F$65931,4,FALSE)</f>
        <v>0</v>
      </c>
      <c r="J51" s="39">
        <f>VLOOKUP($B51,Products!$B$1:$F$65931,5,FALSE)</f>
        <v>0</v>
      </c>
      <c r="K51" s="40">
        <f>IF(Rates!$M$24&gt;0,(G51/100)*Rates!$M$24,IF(Rates!$M$24=0,(G51*$F$51*10)))</f>
        <v>0</v>
      </c>
      <c r="L51" s="50">
        <f>IF(Rates!M24&gt;0,(H51/100)*Rates!M24,IF(Rates!M24=0,(H51*$F$51*10)))</f>
        <v>0</v>
      </c>
      <c r="M51" s="50">
        <f>IF(Rates!M24&gt;0,(I51/100)*Rates!M24,IF(Rates!M24=0,(I51*$F$51*10)))</f>
        <v>0</v>
      </c>
      <c r="N51" s="79">
        <f>IF(Rates!M24&gt;0,(J51/100)*Rates!M24,IF(Rates!M24=0,(J51*$F$51*10)))</f>
        <v>0</v>
      </c>
      <c r="O51" s="43">
        <f>(VLOOKUP($B51,Products!$B$1:$G$65931,6,FALSE))*Rates!M24/1000</f>
        <v>0</v>
      </c>
      <c r="Q51" s="33" t="s">
        <v>6</v>
      </c>
      <c r="R51" s="34"/>
      <c r="S51" s="35"/>
      <c r="T51" s="34"/>
      <c r="U51" s="49"/>
      <c r="V51" s="37">
        <f>VLOOKUP($Q51,Products!$B$1:$F$65931,2,FALSE)</f>
        <v>0</v>
      </c>
      <c r="W51" s="38">
        <f>VLOOKUP($Q51,Products!$B$1:$F$65931,3,FALSE)</f>
        <v>0</v>
      </c>
      <c r="X51" s="38">
        <f>VLOOKUP($Q51,Products!$B$1:$F$65931,4,FALSE)</f>
        <v>0</v>
      </c>
      <c r="Y51" s="39">
        <f>VLOOKUP($Q51,Products!$B$1:$F$65931,5,FALSE)</f>
        <v>0</v>
      </c>
      <c r="Z51" s="40">
        <f>IF(Rates!$AB$24&gt;0,(V51/100)*Rates!$AB$24,IF(Rates!$AB$24=0,(V51*$U$51*10)))</f>
        <v>0</v>
      </c>
      <c r="AA51" s="50">
        <f>IF(Rates!AB24&gt;0,(W51/100)*Rates!AB24,IF(Rates!AB24=0,(W51*$U$51*10)))</f>
        <v>0</v>
      </c>
      <c r="AB51" s="50">
        <f>IF(Rates!AB24&gt;0,(X51/100)*Rates!AB24,IF(Rates!AB24=0,(X51*$U$51*10)))</f>
        <v>0</v>
      </c>
      <c r="AC51" s="51">
        <f>IF(Rates!AB24&gt;0,(Y51/100)*Rates!AB24,IF(Rates!AB24=0,(Y51*$U$51*10)))</f>
        <v>0</v>
      </c>
      <c r="AD51" s="43">
        <f>(VLOOKUP($Q51,Products!$B$1:$G$65931,6,FALSE))*Rates!AB24/1000</f>
        <v>0</v>
      </c>
    </row>
    <row r="52" spans="2:30">
      <c r="O52" s="8"/>
    </row>
    <row r="53" spans="2:30" ht="13.15" thickBot="1">
      <c r="O53" s="8"/>
    </row>
    <row r="54" spans="2:30" ht="15.4" thickBot="1">
      <c r="B54" s="60" t="s">
        <v>40</v>
      </c>
      <c r="C54" s="61"/>
      <c r="D54" s="61"/>
      <c r="E54" s="248">
        <f>O51</f>
        <v>0</v>
      </c>
      <c r="F54" s="249"/>
      <c r="G54" s="62"/>
      <c r="K54" s="10" t="s">
        <v>33</v>
      </c>
      <c r="L54" s="63"/>
      <c r="M54" s="63"/>
      <c r="N54" s="64"/>
      <c r="O54" s="8"/>
      <c r="Q54" s="60" t="s">
        <v>40</v>
      </c>
      <c r="R54" s="61"/>
      <c r="S54" s="61"/>
      <c r="T54" s="248">
        <f>AD51</f>
        <v>0</v>
      </c>
      <c r="U54" s="249"/>
      <c r="V54" s="62"/>
      <c r="Z54" s="16" t="s">
        <v>33</v>
      </c>
      <c r="AA54" s="65"/>
      <c r="AB54" s="65"/>
      <c r="AC54" s="66"/>
    </row>
    <row r="55" spans="2:30" ht="14.65" thickBot="1">
      <c r="B55" s="80"/>
      <c r="C55" s="67"/>
      <c r="D55" s="67"/>
      <c r="E55" s="67"/>
      <c r="F55" s="67"/>
      <c r="G55" s="62"/>
      <c r="K55" s="68" t="s">
        <v>2</v>
      </c>
      <c r="L55" s="68" t="s">
        <v>3</v>
      </c>
      <c r="M55" s="68" t="s">
        <v>4</v>
      </c>
      <c r="N55" s="69" t="s">
        <v>5</v>
      </c>
      <c r="O55" s="8"/>
      <c r="Q55" s="80"/>
      <c r="R55" s="67"/>
      <c r="S55" s="67"/>
      <c r="T55" s="67"/>
      <c r="U55" s="67"/>
      <c r="V55" s="62"/>
      <c r="Z55" s="70" t="s">
        <v>2</v>
      </c>
      <c r="AA55" s="70" t="s">
        <v>3</v>
      </c>
      <c r="AB55" s="70" t="s">
        <v>4</v>
      </c>
      <c r="AC55" s="70" t="s">
        <v>5</v>
      </c>
    </row>
    <row r="56" spans="2:30" ht="20.45" customHeight="1" thickBot="1">
      <c r="B56" s="74"/>
      <c r="C56" s="81"/>
      <c r="D56" s="71"/>
      <c r="E56" s="81"/>
      <c r="F56" s="81"/>
      <c r="G56" s="62"/>
      <c r="K56" s="72">
        <f>K51</f>
        <v>0</v>
      </c>
      <c r="L56" s="72">
        <f>L51</f>
        <v>0</v>
      </c>
      <c r="M56" s="72">
        <f>M51</f>
        <v>0</v>
      </c>
      <c r="N56" s="73">
        <f>N51</f>
        <v>0</v>
      </c>
      <c r="O56" s="8"/>
      <c r="Q56" s="74"/>
      <c r="R56" s="81"/>
      <c r="S56" s="71"/>
      <c r="T56" s="81"/>
      <c r="U56" s="81"/>
      <c r="V56" s="62"/>
      <c r="Z56" s="72">
        <f>Z51</f>
        <v>0</v>
      </c>
      <c r="AA56" s="72">
        <f t="shared" ref="AA56:AC56" si="2">AA51</f>
        <v>0</v>
      </c>
      <c r="AB56" s="72">
        <f t="shared" si="2"/>
        <v>0</v>
      </c>
      <c r="AC56" s="72">
        <f t="shared" si="2"/>
        <v>0</v>
      </c>
    </row>
    <row r="57" spans="2:30" ht="14.25">
      <c r="B57" s="74"/>
      <c r="C57" s="75"/>
      <c r="D57" s="76"/>
      <c r="E57" s="75"/>
      <c r="F57" s="75"/>
      <c r="G57" s="62"/>
      <c r="O57" s="8"/>
      <c r="Q57" s="74"/>
      <c r="R57" s="75"/>
      <c r="S57" s="76"/>
      <c r="T57" s="75"/>
      <c r="U57" s="75"/>
      <c r="V57" s="62"/>
    </row>
    <row r="58" spans="2:30" ht="6.6" customHeight="1">
      <c r="O58" s="8"/>
    </row>
    <row r="59" spans="2:30" ht="36.6" customHeight="1" thickBot="1">
      <c r="B59" s="188" t="s">
        <v>146</v>
      </c>
      <c r="C59" s="189"/>
      <c r="D59" s="189"/>
      <c r="E59" s="189"/>
      <c r="F59" s="189"/>
      <c r="G59" s="189"/>
      <c r="H59" s="189"/>
      <c r="I59" s="190" t="s">
        <v>10</v>
      </c>
      <c r="J59" s="189"/>
      <c r="K59" s="189"/>
      <c r="L59" s="242"/>
      <c r="M59" s="241"/>
      <c r="N59" s="241"/>
      <c r="O59" s="241"/>
      <c r="P59" s="8"/>
      <c r="Q59" s="188" t="s">
        <v>146</v>
      </c>
      <c r="R59" s="189"/>
      <c r="S59" s="189"/>
      <c r="T59" s="189"/>
      <c r="U59" s="189"/>
      <c r="V59" s="189"/>
      <c r="W59" s="189"/>
      <c r="X59" s="190" t="s">
        <v>10</v>
      </c>
      <c r="Y59" s="189"/>
      <c r="Z59" s="189"/>
      <c r="AA59" s="242"/>
      <c r="AB59" s="241"/>
      <c r="AC59" s="241"/>
      <c r="AD59" s="241"/>
    </row>
    <row r="60" spans="2:30" ht="13.5" thickBot="1">
      <c r="B60" s="83" t="s">
        <v>11</v>
      </c>
      <c r="C60" s="264" t="s">
        <v>12</v>
      </c>
      <c r="D60" s="265"/>
      <c r="E60" s="265"/>
      <c r="F60" s="266"/>
      <c r="G60" s="84"/>
      <c r="H60" s="85"/>
      <c r="I60" s="85"/>
      <c r="J60" s="85"/>
      <c r="K60" s="86"/>
      <c r="L60" s="87"/>
      <c r="M60" s="87"/>
      <c r="N60" s="88"/>
      <c r="O60" s="8"/>
      <c r="Q60" s="89" t="s">
        <v>11</v>
      </c>
      <c r="R60" s="267" t="s">
        <v>12</v>
      </c>
      <c r="S60" s="268"/>
      <c r="T60" s="268"/>
      <c r="U60" s="269"/>
      <c r="V60" s="90"/>
      <c r="W60" s="91"/>
      <c r="X60" s="91"/>
      <c r="Y60" s="92"/>
      <c r="Z60" s="90"/>
      <c r="AA60" s="91"/>
      <c r="AB60" s="91"/>
      <c r="AC60" s="92"/>
    </row>
    <row r="61" spans="2:30" ht="13.5" thickBot="1">
      <c r="B61" s="22"/>
      <c r="C61" s="226" t="s">
        <v>13</v>
      </c>
      <c r="D61" s="245"/>
      <c r="E61" s="246"/>
      <c r="F61" s="23" t="s">
        <v>14</v>
      </c>
      <c r="G61" s="226" t="s">
        <v>15</v>
      </c>
      <c r="H61" s="245"/>
      <c r="I61" s="245"/>
      <c r="J61" s="246"/>
      <c r="K61" s="226" t="s">
        <v>16</v>
      </c>
      <c r="L61" s="245"/>
      <c r="M61" s="245"/>
      <c r="N61" s="247"/>
      <c r="O61" s="8"/>
      <c r="Q61" s="22"/>
      <c r="R61" s="226" t="s">
        <v>13</v>
      </c>
      <c r="S61" s="227"/>
      <c r="T61" s="228"/>
      <c r="U61" s="23" t="s">
        <v>14</v>
      </c>
      <c r="V61" s="226" t="s">
        <v>15</v>
      </c>
      <c r="W61" s="227"/>
      <c r="X61" s="227"/>
      <c r="Y61" s="228"/>
      <c r="Z61" s="226" t="s">
        <v>16</v>
      </c>
      <c r="AA61" s="227"/>
      <c r="AB61" s="227"/>
      <c r="AC61" s="228"/>
    </row>
    <row r="62" spans="2:30" ht="15.4" thickBot="1">
      <c r="B62" s="24" t="s">
        <v>17</v>
      </c>
      <c r="C62" s="25" t="s">
        <v>18</v>
      </c>
      <c r="D62" s="26" t="s">
        <v>19</v>
      </c>
      <c r="E62" s="25" t="s">
        <v>20</v>
      </c>
      <c r="F62" s="27" t="s">
        <v>21</v>
      </c>
      <c r="G62" s="28" t="s">
        <v>2</v>
      </c>
      <c r="H62" s="29" t="s">
        <v>3</v>
      </c>
      <c r="I62" s="29" t="s">
        <v>4</v>
      </c>
      <c r="J62" s="30" t="s">
        <v>5</v>
      </c>
      <c r="K62" s="28" t="s">
        <v>2</v>
      </c>
      <c r="L62" s="29" t="s">
        <v>3</v>
      </c>
      <c r="M62" s="29" t="s">
        <v>4</v>
      </c>
      <c r="N62" s="29" t="s">
        <v>5</v>
      </c>
      <c r="O62" s="32" t="s">
        <v>22</v>
      </c>
      <c r="Q62" s="24" t="s">
        <v>17</v>
      </c>
      <c r="R62" s="25" t="s">
        <v>18</v>
      </c>
      <c r="S62" s="26" t="s">
        <v>19</v>
      </c>
      <c r="T62" s="25" t="s">
        <v>20</v>
      </c>
      <c r="U62" s="27" t="s">
        <v>23</v>
      </c>
      <c r="V62" s="28" t="s">
        <v>2</v>
      </c>
      <c r="W62" s="29" t="s">
        <v>3</v>
      </c>
      <c r="X62" s="29" t="s">
        <v>4</v>
      </c>
      <c r="Y62" s="30" t="s">
        <v>5</v>
      </c>
      <c r="Z62" s="28" t="s">
        <v>2</v>
      </c>
      <c r="AA62" s="29" t="s">
        <v>3</v>
      </c>
      <c r="AB62" s="29" t="s">
        <v>4</v>
      </c>
      <c r="AC62" s="30" t="s">
        <v>5</v>
      </c>
      <c r="AD62" s="32" t="s">
        <v>22</v>
      </c>
    </row>
    <row r="63" spans="2:30" ht="13.15" thickBot="1">
      <c r="B63" s="33" t="s">
        <v>6</v>
      </c>
      <c r="C63" s="34">
        <v>0</v>
      </c>
      <c r="D63" s="35"/>
      <c r="E63" s="34"/>
      <c r="F63" s="36"/>
      <c r="G63" s="37">
        <f>VLOOKUP($B63,Products!$B$1:$F$65931,2,FALSE)</f>
        <v>0</v>
      </c>
      <c r="H63" s="38">
        <f>VLOOKUP($B63,Products!$B$1:$F$65931,3,FALSE)</f>
        <v>0</v>
      </c>
      <c r="I63" s="38">
        <f>VLOOKUP($B63,Products!$B$1:$F$65931,4,FALSE)</f>
        <v>0</v>
      </c>
      <c r="J63" s="39">
        <f>VLOOKUP($B63,Products!$B$1:$F$65931,5,FALSE)</f>
        <v>0</v>
      </c>
      <c r="K63" s="40">
        <f>IF(Rates!A36&gt;0,($G$63/100)*Rates!A36,IF(Rates!A36=0,($G$63*$F$63*10)))</f>
        <v>0</v>
      </c>
      <c r="L63" s="40">
        <f>IF(Rates!$A$36&gt;0,($H$63/100)*Rates!$A$36,IF(Rates!$A$36=0,($H$63*$F$63*10)))</f>
        <v>0</v>
      </c>
      <c r="M63" s="40">
        <f>IF(Rates!$A$36&gt;0,($I$63/100)*Rates!$A$36,IF(Rates!$A$36=0,($I$63*$F$63*10)))</f>
        <v>0</v>
      </c>
      <c r="N63" s="40">
        <f>IF(Rates!$A$36&gt;0,($J$63/100)*Rates!$A$36,IF(Rates!$A$36=0,($J$63*$F$63*10)))</f>
        <v>0</v>
      </c>
      <c r="O63" s="43">
        <f>(VLOOKUP($B$63,Products!$B$1:$G$65931,6,FALSE))*Rates!$A$36/1000</f>
        <v>0</v>
      </c>
      <c r="Q63" s="33" t="s">
        <v>6</v>
      </c>
      <c r="R63" s="34"/>
      <c r="S63" s="35"/>
      <c r="T63" s="34"/>
      <c r="U63" s="36"/>
      <c r="V63" s="37">
        <f>VLOOKUP($Q63,Products!$B$1:$F$65931,2,FALSE)</f>
        <v>0</v>
      </c>
      <c r="W63" s="38">
        <f>VLOOKUP($Q63,Products!$B$1:$F$65931,3,FALSE)</f>
        <v>0</v>
      </c>
      <c r="X63" s="38">
        <f>VLOOKUP($Q63,Products!$B$1:$F$65931,4,FALSE)</f>
        <v>0</v>
      </c>
      <c r="Y63" s="39">
        <f>VLOOKUP($Q63,Products!$B$1:$F$65931,5,FALSE)</f>
        <v>0</v>
      </c>
      <c r="Z63" s="40">
        <f>IF(Rates!$P$36&gt;0,($V$63/100)*Rates!$P$36,IF(Rates!$P$36=0,($V$63*$U$63*10)))</f>
        <v>0</v>
      </c>
      <c r="AA63" s="40">
        <f>IF(Rates!$P$36&gt;0,($W$63/100)*Rates!$P$36,IF(Rates!$P$36=0,($W$63*$U$63*10)))</f>
        <v>0</v>
      </c>
      <c r="AB63" s="40">
        <f>IF(Rates!$P$36&gt;0,($X$63/100)*Rates!$P$36,IF(Rates!$P$36=0,($X$7*$Z$7*10)))</f>
        <v>0</v>
      </c>
      <c r="AC63" s="40">
        <f>IF(Rates!$P$36&gt;0,($Y$63/100)*Rates!$P$36,IF(Rates!$P$36=0,($Y$7*$Z$7*10)))</f>
        <v>0</v>
      </c>
      <c r="AD63" s="43">
        <f>(VLOOKUP($Q$63,Products!$B$1:$G$65931,6,FALSE))*Rates!$P$36/1000</f>
        <v>0</v>
      </c>
    </row>
    <row r="64" spans="2:30" ht="13.15" thickBot="1">
      <c r="O64" s="8"/>
    </row>
    <row r="65" spans="2:30" ht="13.5" thickBot="1">
      <c r="B65" s="83" t="s">
        <v>24</v>
      </c>
      <c r="C65" s="264" t="s">
        <v>12</v>
      </c>
      <c r="D65" s="265"/>
      <c r="E65" s="265"/>
      <c r="F65" s="266"/>
      <c r="G65" s="84"/>
      <c r="H65" s="85"/>
      <c r="I65" s="85"/>
      <c r="J65" s="93"/>
      <c r="K65" s="86"/>
      <c r="L65" s="87"/>
      <c r="M65" s="87"/>
      <c r="N65" s="88"/>
      <c r="O65" s="8"/>
      <c r="Q65" s="89" t="s">
        <v>24</v>
      </c>
      <c r="R65" s="267" t="s">
        <v>12</v>
      </c>
      <c r="S65" s="270"/>
      <c r="T65" s="270"/>
      <c r="U65" s="271"/>
      <c r="V65" s="90"/>
      <c r="W65" s="91"/>
      <c r="X65" s="91"/>
      <c r="Y65" s="92"/>
      <c r="Z65" s="90"/>
      <c r="AA65" s="91"/>
      <c r="AB65" s="91"/>
      <c r="AC65" s="92"/>
    </row>
    <row r="66" spans="2:30" ht="13.5" thickBot="1">
      <c r="B66" s="22"/>
      <c r="C66" s="226" t="s">
        <v>13</v>
      </c>
      <c r="D66" s="245"/>
      <c r="E66" s="246"/>
      <c r="F66" s="23" t="s">
        <v>14</v>
      </c>
      <c r="G66" s="226" t="s">
        <v>15</v>
      </c>
      <c r="H66" s="245"/>
      <c r="I66" s="245"/>
      <c r="J66" s="246"/>
      <c r="K66" s="226" t="s">
        <v>16</v>
      </c>
      <c r="L66" s="245"/>
      <c r="M66" s="245"/>
      <c r="N66" s="247"/>
      <c r="O66" s="8"/>
      <c r="Q66" s="22"/>
      <c r="R66" s="226" t="s">
        <v>13</v>
      </c>
      <c r="S66" s="245"/>
      <c r="T66" s="246"/>
      <c r="U66" s="23" t="s">
        <v>14</v>
      </c>
      <c r="V66" s="226" t="s">
        <v>15</v>
      </c>
      <c r="W66" s="245"/>
      <c r="X66" s="245"/>
      <c r="Y66" s="246"/>
      <c r="Z66" s="226" t="s">
        <v>16</v>
      </c>
      <c r="AA66" s="245"/>
      <c r="AB66" s="245"/>
      <c r="AC66" s="246"/>
    </row>
    <row r="67" spans="2:30" ht="15.4" thickBot="1">
      <c r="B67" s="24" t="s">
        <v>17</v>
      </c>
      <c r="C67" s="25" t="s">
        <v>18</v>
      </c>
      <c r="D67" s="26" t="s">
        <v>19</v>
      </c>
      <c r="E67" s="25" t="s">
        <v>20</v>
      </c>
      <c r="F67" s="45" t="s">
        <v>21</v>
      </c>
      <c r="G67" s="46" t="s">
        <v>2</v>
      </c>
      <c r="H67" s="47" t="s">
        <v>3</v>
      </c>
      <c r="I67" s="47" t="s">
        <v>4</v>
      </c>
      <c r="J67" s="48" t="s">
        <v>5</v>
      </c>
      <c r="K67" s="46" t="s">
        <v>2</v>
      </c>
      <c r="L67" s="47" t="s">
        <v>3</v>
      </c>
      <c r="M67" s="47" t="s">
        <v>4</v>
      </c>
      <c r="N67" s="29" t="s">
        <v>5</v>
      </c>
      <c r="O67" s="32" t="s">
        <v>22</v>
      </c>
      <c r="Q67" s="24" t="s">
        <v>17</v>
      </c>
      <c r="R67" s="25" t="s">
        <v>18</v>
      </c>
      <c r="S67" s="26" t="s">
        <v>19</v>
      </c>
      <c r="T67" s="25" t="s">
        <v>20</v>
      </c>
      <c r="U67" s="45" t="s">
        <v>21</v>
      </c>
      <c r="V67" s="46" t="s">
        <v>2</v>
      </c>
      <c r="W67" s="47" t="s">
        <v>3</v>
      </c>
      <c r="X67" s="47" t="s">
        <v>4</v>
      </c>
      <c r="Y67" s="48" t="s">
        <v>5</v>
      </c>
      <c r="Z67" s="46" t="s">
        <v>2</v>
      </c>
      <c r="AA67" s="47" t="s">
        <v>3</v>
      </c>
      <c r="AB67" s="47" t="s">
        <v>4</v>
      </c>
      <c r="AC67" s="48" t="s">
        <v>5</v>
      </c>
      <c r="AD67" s="32" t="s">
        <v>22</v>
      </c>
    </row>
    <row r="68" spans="2:30" ht="13.15" thickBot="1">
      <c r="B68" s="33" t="s">
        <v>6</v>
      </c>
      <c r="C68" s="34">
        <v>0</v>
      </c>
      <c r="D68" s="35"/>
      <c r="E68" s="34"/>
      <c r="F68" s="49"/>
      <c r="G68" s="37">
        <f>VLOOKUP($B68,Products!$B$1:$F$65931,2,FALSE)</f>
        <v>0</v>
      </c>
      <c r="H68" s="38">
        <f>VLOOKUP($B68,Products!$B$1:$F$65931,3,FALSE)</f>
        <v>0</v>
      </c>
      <c r="I68" s="38">
        <f>VLOOKUP($B68,Products!$B$1:$F$65931,4,FALSE)</f>
        <v>0</v>
      </c>
      <c r="J68" s="39">
        <f>VLOOKUP($B68,Products!$B$1:$F$65931,5,FALSE)</f>
        <v>0</v>
      </c>
      <c r="K68" s="40">
        <f>IF(Rates!$C$36&gt;0,($G$68/100)*Rates!$C$36,IF(Rates!$C$36=0,($G$68*$F$68*10)))</f>
        <v>0</v>
      </c>
      <c r="L68" s="50">
        <f>IF(Rates!C36&gt;0,(H68/100)*Rates!C36,IF(Rates!C36=0,(H68*$F$68*10)))</f>
        <v>0</v>
      </c>
      <c r="M68" s="50">
        <f>IF(Rates!C36&gt;0,(I68/100)*Rates!C36,IF(Rates!C36=0,(I68*$F$68*10)))</f>
        <v>0</v>
      </c>
      <c r="N68" s="50">
        <f>IF(Rates!C36&gt;0,(J68/100)*Rates!C36,IF(Rates!C36=0,(J68*$F$68*10)))</f>
        <v>0</v>
      </c>
      <c r="O68" s="43">
        <f>(VLOOKUP($B68,Products!$B$1:$G$65931,6,FALSE))*Rates!C36/1000</f>
        <v>0</v>
      </c>
      <c r="Q68" s="33" t="s">
        <v>6</v>
      </c>
      <c r="R68" s="34"/>
      <c r="S68" s="35"/>
      <c r="T68" s="34"/>
      <c r="U68" s="49"/>
      <c r="V68" s="37">
        <f>VLOOKUP($Q68,Products!$B$1:$F$65931,2,FALSE)</f>
        <v>0</v>
      </c>
      <c r="W68" s="38">
        <f>VLOOKUP($Q68,Products!$B$1:$F$65931,3,FALSE)</f>
        <v>0</v>
      </c>
      <c r="X68" s="38">
        <f>VLOOKUP($Q68,Products!$B$1:$F$65931,4,FALSE)</f>
        <v>0</v>
      </c>
      <c r="Y68" s="39">
        <f>VLOOKUP($Q68,Products!$B$1:$F$65931,5,FALSE)</f>
        <v>0</v>
      </c>
      <c r="Z68" s="40">
        <f>IF(Rates!$R$36&gt;0,(V68/100)*Rates!$R$36,IF(Rates!$R$36=0,(V68*U68*10)))</f>
        <v>0</v>
      </c>
      <c r="AA68" s="50">
        <f>IF(Rates!R36&gt;0,(W68/100)*Rates!R36,IF(Rates!R36=0,(W68*$U$68*10)))</f>
        <v>0</v>
      </c>
      <c r="AB68" s="50">
        <f>IF(Rates!R72&gt;0,(X68/100)*Rates!R72,IF(Rates!R72=0,(X68*$U$68*10)))</f>
        <v>0</v>
      </c>
      <c r="AC68" s="51">
        <f>IF(Rates!R87&gt;0,(Y68/100)*Rates!R87,IF(Rates!R87=0,(Y68*$U$12*10)))</f>
        <v>0</v>
      </c>
      <c r="AD68" s="43">
        <f>(VLOOKUP($Q68,Products!$B$1:$G$65931,6,FALSE))*Rates!R36/1000</f>
        <v>0</v>
      </c>
    </row>
    <row r="69" spans="2:30" ht="13.15" thickBot="1">
      <c r="B69" s="8"/>
      <c r="C69" s="8"/>
      <c r="D69" s="8"/>
      <c r="E69" s="8"/>
      <c r="F69" s="8"/>
      <c r="G69" s="8"/>
      <c r="H69" s="8"/>
      <c r="I69" s="8"/>
      <c r="J69" s="8"/>
      <c r="K69" s="8"/>
      <c r="L69" s="8"/>
      <c r="M69" s="8"/>
      <c r="N69" s="8"/>
      <c r="O69" s="8"/>
    </row>
    <row r="70" spans="2:30" ht="13.5" thickBot="1">
      <c r="B70" s="83" t="s">
        <v>25</v>
      </c>
      <c r="C70" s="264" t="s">
        <v>12</v>
      </c>
      <c r="D70" s="265"/>
      <c r="E70" s="265"/>
      <c r="F70" s="266"/>
      <c r="G70" s="84"/>
      <c r="H70" s="85"/>
      <c r="I70" s="85"/>
      <c r="J70" s="93"/>
      <c r="K70" s="84"/>
      <c r="L70" s="85"/>
      <c r="M70" s="85"/>
      <c r="N70" s="94"/>
      <c r="O70" s="8"/>
      <c r="Q70" s="89" t="s">
        <v>25</v>
      </c>
      <c r="R70" s="267" t="s">
        <v>12</v>
      </c>
      <c r="S70" s="270"/>
      <c r="T70" s="270"/>
      <c r="U70" s="271"/>
      <c r="V70" s="90"/>
      <c r="W70" s="91"/>
      <c r="X70" s="91"/>
      <c r="Y70" s="92"/>
      <c r="Z70" s="90"/>
      <c r="AA70" s="91"/>
      <c r="AB70" s="91"/>
      <c r="AC70" s="92"/>
    </row>
    <row r="71" spans="2:30" ht="13.5" thickBot="1">
      <c r="B71" s="22"/>
      <c r="C71" s="226" t="s">
        <v>13</v>
      </c>
      <c r="D71" s="245"/>
      <c r="E71" s="246"/>
      <c r="F71" s="23" t="s">
        <v>14</v>
      </c>
      <c r="G71" s="226" t="s">
        <v>15</v>
      </c>
      <c r="H71" s="245"/>
      <c r="I71" s="245"/>
      <c r="J71" s="246"/>
      <c r="K71" s="226" t="s">
        <v>16</v>
      </c>
      <c r="L71" s="245"/>
      <c r="M71" s="245"/>
      <c r="N71" s="247"/>
      <c r="O71" s="8"/>
      <c r="Q71" s="22"/>
      <c r="R71" s="226" t="s">
        <v>13</v>
      </c>
      <c r="S71" s="245"/>
      <c r="T71" s="246"/>
      <c r="U71" s="23" t="s">
        <v>14</v>
      </c>
      <c r="V71" s="226" t="s">
        <v>15</v>
      </c>
      <c r="W71" s="245"/>
      <c r="X71" s="245"/>
      <c r="Y71" s="246"/>
      <c r="Z71" s="226" t="s">
        <v>16</v>
      </c>
      <c r="AA71" s="245"/>
      <c r="AB71" s="245"/>
      <c r="AC71" s="246"/>
    </row>
    <row r="72" spans="2:30" ht="15.4" thickBot="1">
      <c r="B72" s="24" t="s">
        <v>27</v>
      </c>
      <c r="C72" s="25" t="s">
        <v>18</v>
      </c>
      <c r="D72" s="26" t="s">
        <v>19</v>
      </c>
      <c r="E72" s="25" t="s">
        <v>20</v>
      </c>
      <c r="F72" s="27" t="s">
        <v>21</v>
      </c>
      <c r="G72" s="53" t="s">
        <v>2</v>
      </c>
      <c r="H72" s="54" t="s">
        <v>3</v>
      </c>
      <c r="I72" s="54" t="s">
        <v>4</v>
      </c>
      <c r="J72" s="55" t="s">
        <v>5</v>
      </c>
      <c r="K72" s="28" t="s">
        <v>2</v>
      </c>
      <c r="L72" s="29" t="s">
        <v>3</v>
      </c>
      <c r="M72" s="29" t="s">
        <v>4</v>
      </c>
      <c r="N72" s="29" t="s">
        <v>5</v>
      </c>
      <c r="O72" s="32" t="s">
        <v>22</v>
      </c>
      <c r="Q72" s="24" t="s">
        <v>27</v>
      </c>
      <c r="R72" s="25" t="s">
        <v>18</v>
      </c>
      <c r="S72" s="26" t="s">
        <v>19</v>
      </c>
      <c r="T72" s="25" t="s">
        <v>20</v>
      </c>
      <c r="U72" s="27" t="s">
        <v>21</v>
      </c>
      <c r="V72" s="53" t="s">
        <v>2</v>
      </c>
      <c r="W72" s="54" t="s">
        <v>3</v>
      </c>
      <c r="X72" s="54" t="s">
        <v>4</v>
      </c>
      <c r="Y72" s="55" t="s">
        <v>5</v>
      </c>
      <c r="Z72" s="28" t="s">
        <v>2</v>
      </c>
      <c r="AA72" s="29" t="s">
        <v>3</v>
      </c>
      <c r="AB72" s="29" t="s">
        <v>4</v>
      </c>
      <c r="AC72" s="30" t="s">
        <v>5</v>
      </c>
      <c r="AD72" s="32" t="s">
        <v>22</v>
      </c>
    </row>
    <row r="73" spans="2:30" ht="13.15" thickBot="1">
      <c r="B73" s="33" t="s">
        <v>507</v>
      </c>
      <c r="C73" s="34">
        <v>200</v>
      </c>
      <c r="D73" s="35"/>
      <c r="E73" s="34"/>
      <c r="F73" s="36"/>
      <c r="G73" s="56">
        <f>VLOOKUP($B73,Products!$B$1:$F$65931,2,FALSE)</f>
        <v>23.23</v>
      </c>
      <c r="H73" s="57">
        <f>VLOOKUP($B73,Products!$B$1:$F$65931,3,FALSE)</f>
        <v>2.02</v>
      </c>
      <c r="I73" s="57">
        <f>VLOOKUP($B73,Products!$B$1:$F$65931,4,FALSE)</f>
        <v>17.5</v>
      </c>
      <c r="J73" s="58">
        <f>VLOOKUP($B73,Products!$B$1:$F$65931,5,FALSE)</f>
        <v>3.75</v>
      </c>
      <c r="K73" s="40">
        <f>IF(Rates!E36&gt;0,(G73/100)*Rates!E36,IF(Rates!E36=0,($G$73*$F$73*10)))</f>
        <v>46.46</v>
      </c>
      <c r="L73" s="50">
        <f>IF(Rates!E36&gt;0,(H73/100)*Rates!E36,IF(Rates!E36=0,(H73*$F$73*10)))</f>
        <v>4.04</v>
      </c>
      <c r="M73" s="50">
        <f>IF(Rates!E36&gt;0,(I73/100)*Rates!E36,IF(Rates!E36=0,(I73*$F$73*10)))</f>
        <v>35</v>
      </c>
      <c r="N73" s="50">
        <f>IF(Rates!E36&gt;0,(J73/100)*Rates!E36,IF(Rates!E36=0,(J73*$F$73*10)))</f>
        <v>7.5</v>
      </c>
      <c r="O73" s="43">
        <f>(VLOOKUP($B73,Products!$B$1:$G$65931,6,FALSE))*Rates!E36/1000</f>
        <v>122.4</v>
      </c>
      <c r="Q73" s="33" t="s">
        <v>143</v>
      </c>
      <c r="R73" s="34"/>
      <c r="S73" s="35"/>
      <c r="T73" s="34"/>
      <c r="U73" s="36"/>
      <c r="V73" s="56" t="e">
        <f>VLOOKUP($Q73,Products!$B$1:$F$65931,2,FALSE)</f>
        <v>#N/A</v>
      </c>
      <c r="W73" s="57" t="e">
        <f>VLOOKUP($Q73,Products!$B$1:$F$65931,3,FALSE)</f>
        <v>#N/A</v>
      </c>
      <c r="X73" s="57" t="e">
        <f>VLOOKUP($Q73,Products!$B$1:$F$65931,4,FALSE)</f>
        <v>#N/A</v>
      </c>
      <c r="Y73" s="58" t="e">
        <f>VLOOKUP($Q73,Products!$B$1:$F$65931,5,FALSE)</f>
        <v>#N/A</v>
      </c>
      <c r="Z73" s="40" t="e">
        <f>IF(Rates!T36&gt;0,(V73/100)*Rates!T36,IF(Rates!T36=0,(V73*$F$73*10)))</f>
        <v>#N/A</v>
      </c>
      <c r="AA73" s="50" t="e">
        <f>IF(Rates!T36&gt;0,(W73/100)*Rates!T36,IF(Rates!T36=0,(W73*$U$73*10)))</f>
        <v>#N/A</v>
      </c>
      <c r="AB73" s="50" t="e">
        <f>IF(Rates!T36&gt;0,(X73/100)*Rates!T36,IF(Rates!T36=0,(X73*$U$73*10)))</f>
        <v>#N/A</v>
      </c>
      <c r="AC73" s="51" t="e">
        <f>IF(Rates!T36&gt;0,(Y73/100)*Rates!T36,IF(Rates!T36=0,(Y73*$U$17*10)))</f>
        <v>#N/A</v>
      </c>
      <c r="AD73" s="43" t="e">
        <f>(VLOOKUP($Q73,Products!$B$1:$G$65931,6,FALSE))*Rates!T36/1000</f>
        <v>#N/A</v>
      </c>
    </row>
    <row r="74" spans="2:30" ht="13.15" thickBot="1">
      <c r="B74" s="8"/>
      <c r="C74" s="8"/>
      <c r="D74" s="8"/>
      <c r="E74" s="8"/>
      <c r="F74" s="8"/>
      <c r="G74" s="8"/>
      <c r="H74" s="8"/>
      <c r="I74" s="8"/>
      <c r="J74" s="8"/>
      <c r="K74" s="8"/>
      <c r="L74" s="8"/>
      <c r="M74" s="8"/>
      <c r="N74" s="8"/>
      <c r="O74" s="8"/>
    </row>
    <row r="75" spans="2:30" ht="13.5" thickBot="1">
      <c r="B75" s="83" t="s">
        <v>28</v>
      </c>
      <c r="C75" s="264" t="s">
        <v>12</v>
      </c>
      <c r="D75" s="265"/>
      <c r="E75" s="265"/>
      <c r="F75" s="266"/>
      <c r="G75" s="84"/>
      <c r="H75" s="85"/>
      <c r="I75" s="85"/>
      <c r="J75" s="93"/>
      <c r="K75" s="84"/>
      <c r="L75" s="85"/>
      <c r="M75" s="85"/>
      <c r="N75" s="94"/>
      <c r="O75" s="8"/>
      <c r="Q75" s="89" t="s">
        <v>28</v>
      </c>
      <c r="R75" s="267" t="s">
        <v>12</v>
      </c>
      <c r="S75" s="270"/>
      <c r="T75" s="270"/>
      <c r="U75" s="271"/>
      <c r="V75" s="90"/>
      <c r="W75" s="91"/>
      <c r="X75" s="91"/>
      <c r="Y75" s="92"/>
      <c r="Z75" s="90"/>
      <c r="AA75" s="91"/>
      <c r="AB75" s="91"/>
      <c r="AC75" s="92"/>
    </row>
    <row r="76" spans="2:30" ht="13.5" thickBot="1">
      <c r="B76" s="22"/>
      <c r="C76" s="226" t="s">
        <v>13</v>
      </c>
      <c r="D76" s="245"/>
      <c r="E76" s="246"/>
      <c r="F76" s="23" t="s">
        <v>14</v>
      </c>
      <c r="G76" s="226" t="s">
        <v>15</v>
      </c>
      <c r="H76" s="245"/>
      <c r="I76" s="245"/>
      <c r="J76" s="246"/>
      <c r="K76" s="226" t="s">
        <v>16</v>
      </c>
      <c r="L76" s="245"/>
      <c r="M76" s="245"/>
      <c r="N76" s="247"/>
      <c r="O76" s="8"/>
      <c r="Q76" s="22"/>
      <c r="R76" s="226" t="s">
        <v>13</v>
      </c>
      <c r="S76" s="245"/>
      <c r="T76" s="246"/>
      <c r="U76" s="23" t="s">
        <v>14</v>
      </c>
      <c r="V76" s="226" t="s">
        <v>15</v>
      </c>
      <c r="W76" s="245"/>
      <c r="X76" s="245"/>
      <c r="Y76" s="246"/>
      <c r="Z76" s="226" t="s">
        <v>16</v>
      </c>
      <c r="AA76" s="245"/>
      <c r="AB76" s="245"/>
      <c r="AC76" s="246"/>
    </row>
    <row r="77" spans="2:30" ht="15.4" thickBot="1">
      <c r="B77" s="24" t="s">
        <v>30</v>
      </c>
      <c r="C77" s="25" t="s">
        <v>18</v>
      </c>
      <c r="D77" s="26" t="s">
        <v>19</v>
      </c>
      <c r="E77" s="25" t="s">
        <v>20</v>
      </c>
      <c r="F77" s="45" t="s">
        <v>21</v>
      </c>
      <c r="G77" s="46" t="s">
        <v>2</v>
      </c>
      <c r="H77" s="47" t="s">
        <v>3</v>
      </c>
      <c r="I77" s="47" t="s">
        <v>4</v>
      </c>
      <c r="J77" s="47" t="s">
        <v>5</v>
      </c>
      <c r="K77" s="28" t="s">
        <v>2</v>
      </c>
      <c r="L77" s="29" t="s">
        <v>3</v>
      </c>
      <c r="M77" s="29" t="s">
        <v>4</v>
      </c>
      <c r="N77" s="29" t="s">
        <v>5</v>
      </c>
      <c r="O77" s="32" t="s">
        <v>22</v>
      </c>
      <c r="Q77" s="24" t="s">
        <v>30</v>
      </c>
      <c r="R77" s="25" t="s">
        <v>18</v>
      </c>
      <c r="S77" s="26" t="s">
        <v>19</v>
      </c>
      <c r="T77" s="25" t="s">
        <v>20</v>
      </c>
      <c r="U77" s="45" t="s">
        <v>21</v>
      </c>
      <c r="V77" s="46" t="s">
        <v>2</v>
      </c>
      <c r="W77" s="47" t="s">
        <v>3</v>
      </c>
      <c r="X77" s="47" t="s">
        <v>4</v>
      </c>
      <c r="Y77" s="47" t="s">
        <v>5</v>
      </c>
      <c r="Z77" s="28" t="s">
        <v>2</v>
      </c>
      <c r="AA77" s="29" t="s">
        <v>3</v>
      </c>
      <c r="AB77" s="29" t="s">
        <v>4</v>
      </c>
      <c r="AC77" s="30" t="s">
        <v>5</v>
      </c>
      <c r="AD77" s="32" t="s">
        <v>22</v>
      </c>
    </row>
    <row r="78" spans="2:30" ht="13.15" thickBot="1">
      <c r="B78" s="33" t="s">
        <v>6</v>
      </c>
      <c r="C78" s="34"/>
      <c r="D78" s="35"/>
      <c r="E78" s="34"/>
      <c r="F78" s="49"/>
      <c r="G78" s="37">
        <f>VLOOKUP($B78,Products!$B$1:$F$65931,2,FALSE)</f>
        <v>0</v>
      </c>
      <c r="H78" s="38">
        <f>VLOOKUP($B78,Products!$B$1:$F$65931,3,FALSE)</f>
        <v>0</v>
      </c>
      <c r="I78" s="38">
        <f>VLOOKUP($B78,Products!$B$1:$F$65931,4,FALSE)</f>
        <v>0</v>
      </c>
      <c r="J78" s="38">
        <f>VLOOKUP($B78,Products!$B$1:$F$65931,5,FALSE)</f>
        <v>0</v>
      </c>
      <c r="K78" s="40">
        <f>IF(Rates!G36&gt;0,(G78/100)*Rates!G36,IF(Rates!G36=0,(G78*$F$78*10)))</f>
        <v>0</v>
      </c>
      <c r="L78" s="50">
        <f>IF(Rates!G36&gt;0,(H78/100)*Rates!G36,IF(Rates!G36=0,(H78*$F$78*10)))</f>
        <v>0</v>
      </c>
      <c r="M78" s="50">
        <f>IF(Rates!G36&gt;0,(I78/100)*Rates!G36,IF(Rates!G36=0,(I78*$F$78*10)))</f>
        <v>0</v>
      </c>
      <c r="N78" s="50">
        <f>IF(Rates!G36&gt;0,(J78/100)*Rates!G36,IF(Rates!G36=0,(J78*$F$78*10)))</f>
        <v>0</v>
      </c>
      <c r="O78" s="43">
        <f>(VLOOKUP($B78,Products!$B$1:$G$65931,6,FALSE))*Rates!G36/1000</f>
        <v>0</v>
      </c>
      <c r="Q78" s="33" t="s">
        <v>6</v>
      </c>
      <c r="R78" s="34"/>
      <c r="S78" s="35"/>
      <c r="T78" s="34"/>
      <c r="U78" s="49"/>
      <c r="V78" s="37">
        <f>VLOOKUP($Q78,Products!$B$1:$F$65931,2,FALSE)</f>
        <v>0</v>
      </c>
      <c r="W78" s="38">
        <f>VLOOKUP($Q78,Products!$B$1:$F$65931,3,FALSE)</f>
        <v>0</v>
      </c>
      <c r="X78" s="38">
        <f>VLOOKUP($Q78,Products!$B$1:$F$65931,4,FALSE)</f>
        <v>0</v>
      </c>
      <c r="Y78" s="38">
        <f>VLOOKUP($Q78,Products!$B$1:$F$65931,5,FALSE)</f>
        <v>0</v>
      </c>
      <c r="Z78" s="40">
        <f>IF(Rates!V36&gt;0,(V78/100)*Rates!V36,IF(Rates!V36=0,(V78*$U$78*10)))</f>
        <v>0</v>
      </c>
      <c r="AA78" s="50">
        <f>IF(Rates!V36&gt;0,(W78/100)*Rates!V36,IF(Rates!V36=0,(W78*$U$78*10)))</f>
        <v>0</v>
      </c>
      <c r="AB78" s="50">
        <f>IF(Rates!V36&gt;0,(X78/100)*Rates!V36,IF(Rates!V36=0,(X78*$U$78*10)))</f>
        <v>0</v>
      </c>
      <c r="AC78" s="51">
        <f>IF(Rates!V36&gt;0,(Y78/100)*Rates!V36,IF(Rates!V36=0,(Y78*$U$78*10)))</f>
        <v>0</v>
      </c>
      <c r="AD78" s="43">
        <f>(VLOOKUP($Q78,Products!$B$1:$G$65931,6,FALSE))*Rates!V36/1000</f>
        <v>0</v>
      </c>
    </row>
    <row r="79" spans="2:30" ht="13.15" thickBot="1">
      <c r="B79" s="8"/>
      <c r="C79" s="8"/>
      <c r="D79" s="8"/>
      <c r="E79" s="8"/>
      <c r="F79" s="8"/>
      <c r="G79" s="8"/>
      <c r="H79" s="8"/>
      <c r="I79" s="8"/>
      <c r="J79" s="8"/>
      <c r="K79" s="8"/>
      <c r="L79" s="8"/>
      <c r="M79" s="8"/>
      <c r="N79" s="8"/>
      <c r="O79" s="8"/>
    </row>
    <row r="80" spans="2:30" ht="13.5" thickBot="1">
      <c r="B80" s="83" t="s">
        <v>31</v>
      </c>
      <c r="C80" s="264" t="s">
        <v>12</v>
      </c>
      <c r="D80" s="265"/>
      <c r="E80" s="265"/>
      <c r="F80" s="266"/>
      <c r="G80" s="84"/>
      <c r="H80" s="85"/>
      <c r="I80" s="85"/>
      <c r="J80" s="93"/>
      <c r="K80" s="84"/>
      <c r="L80" s="85"/>
      <c r="M80" s="85"/>
      <c r="N80" s="95"/>
      <c r="O80" s="8"/>
      <c r="Q80" s="89" t="s">
        <v>31</v>
      </c>
      <c r="R80" s="267" t="s">
        <v>12</v>
      </c>
      <c r="S80" s="270"/>
      <c r="T80" s="270"/>
      <c r="U80" s="271"/>
      <c r="V80" s="90"/>
      <c r="W80" s="91"/>
      <c r="X80" s="91"/>
      <c r="Y80" s="92"/>
      <c r="Z80" s="90"/>
      <c r="AA80" s="91"/>
      <c r="AB80" s="91"/>
      <c r="AC80" s="92"/>
    </row>
    <row r="81" spans="2:30" ht="13.5" thickBot="1">
      <c r="B81" s="22"/>
      <c r="C81" s="226" t="s">
        <v>13</v>
      </c>
      <c r="D81" s="245"/>
      <c r="E81" s="246"/>
      <c r="F81" s="23" t="s">
        <v>14</v>
      </c>
      <c r="G81" s="226" t="s">
        <v>15</v>
      </c>
      <c r="H81" s="245"/>
      <c r="I81" s="245"/>
      <c r="J81" s="246"/>
      <c r="K81" s="226" t="s">
        <v>16</v>
      </c>
      <c r="L81" s="245"/>
      <c r="M81" s="245"/>
      <c r="N81" s="247"/>
      <c r="O81" s="8"/>
      <c r="Q81" s="22"/>
      <c r="R81" s="226" t="s">
        <v>13</v>
      </c>
      <c r="S81" s="245"/>
      <c r="T81" s="246"/>
      <c r="U81" s="23" t="s">
        <v>14</v>
      </c>
      <c r="V81" s="226" t="s">
        <v>15</v>
      </c>
      <c r="W81" s="245"/>
      <c r="X81" s="245"/>
      <c r="Y81" s="246"/>
      <c r="Z81" s="226" t="s">
        <v>16</v>
      </c>
      <c r="AA81" s="245"/>
      <c r="AB81" s="245"/>
      <c r="AC81" s="246"/>
    </row>
    <row r="82" spans="2:30" ht="15.4" thickBot="1">
      <c r="B82" s="24" t="s">
        <v>30</v>
      </c>
      <c r="C82" s="25" t="s">
        <v>18</v>
      </c>
      <c r="D82" s="26" t="s">
        <v>19</v>
      </c>
      <c r="E82" s="25" t="s">
        <v>20</v>
      </c>
      <c r="F82" s="45" t="s">
        <v>21</v>
      </c>
      <c r="G82" s="46" t="s">
        <v>2</v>
      </c>
      <c r="H82" s="47" t="s">
        <v>3</v>
      </c>
      <c r="I82" s="47" t="s">
        <v>4</v>
      </c>
      <c r="J82" s="47" t="s">
        <v>5</v>
      </c>
      <c r="K82" s="28" t="s">
        <v>2</v>
      </c>
      <c r="L82" s="29" t="s">
        <v>3</v>
      </c>
      <c r="M82" s="29" t="s">
        <v>4</v>
      </c>
      <c r="N82" s="29" t="s">
        <v>5</v>
      </c>
      <c r="O82" s="32" t="s">
        <v>22</v>
      </c>
      <c r="Q82" s="24" t="s">
        <v>30</v>
      </c>
      <c r="R82" s="25" t="s">
        <v>18</v>
      </c>
      <c r="S82" s="26" t="s">
        <v>19</v>
      </c>
      <c r="T82" s="25" t="s">
        <v>20</v>
      </c>
      <c r="U82" s="45" t="s">
        <v>21</v>
      </c>
      <c r="V82" s="46" t="s">
        <v>2</v>
      </c>
      <c r="W82" s="47" t="s">
        <v>3</v>
      </c>
      <c r="X82" s="47" t="s">
        <v>4</v>
      </c>
      <c r="Y82" s="47" t="s">
        <v>5</v>
      </c>
      <c r="Z82" s="28" t="s">
        <v>2</v>
      </c>
      <c r="AA82" s="29" t="s">
        <v>3</v>
      </c>
      <c r="AB82" s="29" t="s">
        <v>4</v>
      </c>
      <c r="AC82" s="30" t="s">
        <v>5</v>
      </c>
      <c r="AD82" s="32" t="s">
        <v>22</v>
      </c>
    </row>
    <row r="83" spans="2:30" ht="13.15" thickBot="1">
      <c r="B83" s="33" t="s">
        <v>6</v>
      </c>
      <c r="C83" s="34"/>
      <c r="D83" s="35"/>
      <c r="E83" s="34"/>
      <c r="F83" s="49">
        <v>0</v>
      </c>
      <c r="G83" s="37">
        <f>VLOOKUP($B83,Products!$B$1:$F$65931,2,FALSE)</f>
        <v>0</v>
      </c>
      <c r="H83" s="38">
        <f>VLOOKUP($B83,Products!$B$1:$F$65931,3,FALSE)</f>
        <v>0</v>
      </c>
      <c r="I83" s="38">
        <f>VLOOKUP($B83,Products!$B$1:$F$65931,4,FALSE)</f>
        <v>0</v>
      </c>
      <c r="J83" s="38">
        <f>VLOOKUP($B83,Products!$B$1:$F$65931,5,FALSE)</f>
        <v>0</v>
      </c>
      <c r="K83" s="40">
        <f>IF(Rates!I36&gt;0,(G83/100)*Rates!I36,IF(Rates!I36=0,(G83*$F$83*10)))</f>
        <v>0</v>
      </c>
      <c r="L83" s="50">
        <f>IF(Rates!I36&gt;0,(H83/100)*Rates!I36,IF(Rates!I36=0,(H83*$F$83*10)))</f>
        <v>0</v>
      </c>
      <c r="M83" s="50">
        <f>IF(Rates!I36&gt;0,(I83/100)*Rates!I36,IF(Rates!I36=0,(I83*$F$83*10)))</f>
        <v>0</v>
      </c>
      <c r="N83" s="50">
        <f>IF(Rates!I36&gt;0,(J83/100)*Rates!I36,IF(Rates!I36=0,(J83*$F$83*10)))</f>
        <v>0</v>
      </c>
      <c r="O83" s="43">
        <f>(VLOOKUP($B83,Products!$B$1:$G$65931,6,FALSE))*Rates!I36/1000</f>
        <v>0</v>
      </c>
      <c r="Q83" s="33" t="s">
        <v>6</v>
      </c>
      <c r="R83" s="34"/>
      <c r="S83" s="35"/>
      <c r="T83" s="34"/>
      <c r="U83" s="49"/>
      <c r="V83" s="37">
        <f>VLOOKUP($Q83,Products!$B$1:$F$65931,2,FALSE)</f>
        <v>0</v>
      </c>
      <c r="W83" s="38">
        <f>VLOOKUP($Q83,Products!$B$1:$F$65931,3,FALSE)</f>
        <v>0</v>
      </c>
      <c r="X83" s="38">
        <f>VLOOKUP($Q83,Products!$B$1:$F$65931,4,FALSE)</f>
        <v>0</v>
      </c>
      <c r="Y83" s="38">
        <f>VLOOKUP($Q83,Products!$B$1:$F$65931,5,FALSE)</f>
        <v>0</v>
      </c>
      <c r="Z83" s="40">
        <f>IF(Rates!X36&gt;0,(V83/100)*Rates!X36,IF(Rates!X36=0,(V83*$U$83*10)))</f>
        <v>0</v>
      </c>
      <c r="AA83" s="50">
        <f>IF(Rates!X36&gt;0,(W83/100)*Rates!X36,IF(Rates!X36=0,(W83*$U$83*10)))</f>
        <v>0</v>
      </c>
      <c r="AB83" s="50">
        <f>IF(Rates!X36&gt;0,(X83/100)*Rates!X36,IF(Rates!X36=0,(X83*$U$83*10)))</f>
        <v>0</v>
      </c>
      <c r="AC83" s="51">
        <f>IF(Rates!X36&gt;0,(Y83/100)*Rates!X36,IF(Rates!X36=0,(Y83*$U$83*10)))</f>
        <v>0</v>
      </c>
      <c r="AD83" s="43">
        <f>(VLOOKUP($Q83,Products!$B$1:$G$65931,6,FALSE))*Rates!X36/1000</f>
        <v>0</v>
      </c>
    </row>
    <row r="84" spans="2:30" ht="13.15" thickBot="1">
      <c r="O84" s="8"/>
    </row>
    <row r="85" spans="2:30" ht="15.4" thickBot="1">
      <c r="B85" s="60" t="s">
        <v>32</v>
      </c>
      <c r="D85" s="61"/>
      <c r="E85" s="248">
        <f>O63+O68+O73</f>
        <v>122.4</v>
      </c>
      <c r="F85" s="249"/>
      <c r="G85" s="62"/>
      <c r="K85" s="83" t="s">
        <v>33</v>
      </c>
      <c r="L85" s="96"/>
      <c r="M85" s="96"/>
      <c r="N85" s="97"/>
      <c r="O85" s="8"/>
      <c r="Q85" s="60" t="s">
        <v>32</v>
      </c>
      <c r="S85" s="61"/>
      <c r="T85" s="248" t="e">
        <f>AD63+AD68+AD73</f>
        <v>#N/A</v>
      </c>
      <c r="U85" s="249"/>
      <c r="V85" s="62"/>
      <c r="Z85" s="89" t="s">
        <v>33</v>
      </c>
      <c r="AA85" s="98"/>
      <c r="AB85" s="98"/>
      <c r="AC85" s="99"/>
    </row>
    <row r="86" spans="2:30" ht="14.65" thickBot="1">
      <c r="D86" s="67"/>
      <c r="E86" s="67"/>
      <c r="F86" s="67"/>
      <c r="G86" s="62"/>
      <c r="K86" s="100" t="s">
        <v>2</v>
      </c>
      <c r="L86" s="100" t="s">
        <v>3</v>
      </c>
      <c r="M86" s="100" t="s">
        <v>4</v>
      </c>
      <c r="N86" s="101" t="s">
        <v>5</v>
      </c>
      <c r="O86" s="8"/>
      <c r="S86" s="67"/>
      <c r="T86" s="67"/>
      <c r="U86" s="67"/>
      <c r="V86" s="62"/>
      <c r="Z86" s="102" t="s">
        <v>2</v>
      </c>
      <c r="AA86" s="102" t="s">
        <v>3</v>
      </c>
      <c r="AB86" s="102" t="s">
        <v>4</v>
      </c>
      <c r="AC86" s="102" t="s">
        <v>5</v>
      </c>
    </row>
    <row r="87" spans="2:30" ht="15.4" thickBot="1">
      <c r="B87" s="60" t="s">
        <v>34</v>
      </c>
      <c r="D87" s="71"/>
      <c r="E87" s="250">
        <f>O78+O83</f>
        <v>0</v>
      </c>
      <c r="F87" s="249"/>
      <c r="G87" s="62"/>
      <c r="K87" s="72">
        <f>K63+K68+K73+K78+K83</f>
        <v>46.46</v>
      </c>
      <c r="L87" s="72">
        <f t="shared" ref="L87:N87" si="3">L63+L68+L73+L78+L83</f>
        <v>4.04</v>
      </c>
      <c r="M87" s="72">
        <f t="shared" si="3"/>
        <v>35</v>
      </c>
      <c r="N87" s="73">
        <f t="shared" si="3"/>
        <v>7.5</v>
      </c>
      <c r="O87" s="8"/>
      <c r="Q87" s="60" t="s">
        <v>34</v>
      </c>
      <c r="S87" s="71"/>
      <c r="T87" s="250">
        <f>AD78+AD83</f>
        <v>0</v>
      </c>
      <c r="U87" s="249"/>
      <c r="V87" s="62"/>
      <c r="Z87" s="72" t="e">
        <f>Z63+Z68+Z73+Z78+Z83</f>
        <v>#N/A</v>
      </c>
      <c r="AA87" s="72" t="e">
        <f>AA63+AA68+AA73+AA78+AA83</f>
        <v>#N/A</v>
      </c>
      <c r="AB87" s="72" t="e">
        <f>AB63+AB68+AB73+AB78+AB83</f>
        <v>#N/A</v>
      </c>
      <c r="AC87" s="72" t="e">
        <f>AC63+AC68+AC73+AC78+AC83</f>
        <v>#N/A</v>
      </c>
    </row>
    <row r="88" spans="2:30" ht="15.75" thickBot="1">
      <c r="B88" s="74"/>
      <c r="C88" s="75"/>
      <c r="D88" s="76"/>
      <c r="E88" s="75"/>
      <c r="F88" s="251" t="s">
        <v>35</v>
      </c>
      <c r="G88" s="252"/>
      <c r="H88" s="253">
        <f>E85+E87</f>
        <v>122.4</v>
      </c>
      <c r="I88" s="254"/>
      <c r="O88" s="8"/>
      <c r="Q88" s="74"/>
      <c r="R88" s="75"/>
      <c r="S88" s="76"/>
      <c r="T88" s="75"/>
      <c r="U88" s="251" t="s">
        <v>35</v>
      </c>
      <c r="V88" s="252"/>
      <c r="W88" s="253" t="e">
        <f>T85+T87</f>
        <v>#N/A</v>
      </c>
      <c r="X88" s="254"/>
    </row>
    <row r="89" spans="2:30" ht="21.6" customHeight="1" thickBot="1">
      <c r="O89" s="8"/>
    </row>
    <row r="90" spans="2:30" ht="36" customHeight="1" thickBot="1">
      <c r="B90" s="6" t="s">
        <v>43</v>
      </c>
      <c r="H90" s="7" t="s">
        <v>10</v>
      </c>
      <c r="K90" s="255"/>
      <c r="L90" s="256"/>
      <c r="M90" s="257"/>
      <c r="O90" s="8"/>
      <c r="Q90" s="6" t="s">
        <v>44</v>
      </c>
      <c r="X90" s="7" t="s">
        <v>10</v>
      </c>
      <c r="AA90" s="255"/>
      <c r="AB90" s="256"/>
      <c r="AC90" s="257"/>
    </row>
    <row r="91" spans="2:30" ht="13.5" thickBot="1">
      <c r="B91" s="83" t="s">
        <v>37</v>
      </c>
      <c r="C91" s="264" t="s">
        <v>12</v>
      </c>
      <c r="D91" s="265"/>
      <c r="E91" s="265"/>
      <c r="F91" s="266"/>
      <c r="G91" s="84"/>
      <c r="H91" s="85"/>
      <c r="I91" s="85"/>
      <c r="J91" s="93"/>
      <c r="K91" s="84"/>
      <c r="L91" s="85"/>
      <c r="M91" s="85"/>
      <c r="N91" s="95"/>
      <c r="O91" s="8"/>
      <c r="Q91" s="89" t="s">
        <v>37</v>
      </c>
      <c r="R91" s="267" t="s">
        <v>12</v>
      </c>
      <c r="S91" s="270"/>
      <c r="T91" s="270"/>
      <c r="U91" s="271"/>
      <c r="V91" s="90"/>
      <c r="W91" s="91"/>
      <c r="X91" s="91"/>
      <c r="Y91" s="92"/>
      <c r="Z91" s="90"/>
      <c r="AA91" s="91"/>
      <c r="AB91" s="91"/>
      <c r="AC91" s="92"/>
    </row>
    <row r="92" spans="2:30" ht="24" thickBot="1">
      <c r="B92" s="22"/>
      <c r="C92" s="258" t="s">
        <v>38</v>
      </c>
      <c r="D92" s="259"/>
      <c r="E92" s="260"/>
      <c r="F92" s="77" t="s">
        <v>39</v>
      </c>
      <c r="G92" s="226" t="s">
        <v>15</v>
      </c>
      <c r="H92" s="245"/>
      <c r="I92" s="245"/>
      <c r="J92" s="246"/>
      <c r="K92" s="226" t="s">
        <v>16</v>
      </c>
      <c r="L92" s="245"/>
      <c r="M92" s="245"/>
      <c r="N92" s="247"/>
      <c r="O92" s="8"/>
      <c r="Q92" s="22"/>
      <c r="R92" s="258" t="s">
        <v>38</v>
      </c>
      <c r="S92" s="259"/>
      <c r="T92" s="260"/>
      <c r="U92" s="77" t="s">
        <v>39</v>
      </c>
      <c r="V92" s="226" t="s">
        <v>15</v>
      </c>
      <c r="W92" s="245"/>
      <c r="X92" s="245"/>
      <c r="Y92" s="246"/>
      <c r="Z92" s="226" t="s">
        <v>16</v>
      </c>
      <c r="AA92" s="245"/>
      <c r="AB92" s="245"/>
      <c r="AC92" s="246"/>
    </row>
    <row r="93" spans="2:30" ht="15.4" thickBot="1">
      <c r="B93" s="24" t="s">
        <v>17</v>
      </c>
      <c r="C93" s="25" t="s">
        <v>18</v>
      </c>
      <c r="D93" s="26" t="s">
        <v>19</v>
      </c>
      <c r="E93" s="25" t="s">
        <v>20</v>
      </c>
      <c r="F93" s="27" t="s">
        <v>21</v>
      </c>
      <c r="G93" s="28" t="s">
        <v>2</v>
      </c>
      <c r="H93" s="29" t="s">
        <v>3</v>
      </c>
      <c r="I93" s="29" t="s">
        <v>4</v>
      </c>
      <c r="J93" s="30" t="s">
        <v>5</v>
      </c>
      <c r="K93" s="28" t="s">
        <v>2</v>
      </c>
      <c r="L93" s="29" t="s">
        <v>3</v>
      </c>
      <c r="M93" s="29" t="s">
        <v>4</v>
      </c>
      <c r="N93" s="78" t="s">
        <v>5</v>
      </c>
      <c r="O93" s="32" t="s">
        <v>22</v>
      </c>
      <c r="Q93" s="24" t="s">
        <v>17</v>
      </c>
      <c r="R93" s="25" t="s">
        <v>18</v>
      </c>
      <c r="S93" s="26" t="s">
        <v>19</v>
      </c>
      <c r="T93" s="25" t="s">
        <v>20</v>
      </c>
      <c r="U93" s="27" t="s">
        <v>21</v>
      </c>
      <c r="V93" s="28" t="s">
        <v>2</v>
      </c>
      <c r="W93" s="29" t="s">
        <v>3</v>
      </c>
      <c r="X93" s="29" t="s">
        <v>4</v>
      </c>
      <c r="Y93" s="30" t="s">
        <v>5</v>
      </c>
      <c r="Z93" s="28" t="s">
        <v>2</v>
      </c>
      <c r="AA93" s="29" t="s">
        <v>3</v>
      </c>
      <c r="AB93" s="29" t="s">
        <v>4</v>
      </c>
      <c r="AC93" s="30" t="s">
        <v>5</v>
      </c>
      <c r="AD93" s="32" t="s">
        <v>22</v>
      </c>
    </row>
    <row r="94" spans="2:30" ht="13.15" thickBot="1">
      <c r="B94" s="33" t="s">
        <v>6</v>
      </c>
      <c r="C94" s="34"/>
      <c r="D94" s="35"/>
      <c r="E94" s="34"/>
      <c r="F94" s="36"/>
      <c r="G94" s="37">
        <f>VLOOKUP($B94,Products!$B$1:$F$65931,2,FALSE)</f>
        <v>0</v>
      </c>
      <c r="H94" s="38">
        <f>VLOOKUP($B94,Products!$B$1:$F$65931,3,FALSE)</f>
        <v>0</v>
      </c>
      <c r="I94" s="38">
        <f>VLOOKUP($B94,Products!$B$1:$F$65931,4,FALSE)</f>
        <v>0</v>
      </c>
      <c r="J94" s="39">
        <f>VLOOKUP($B94,Products!$B$1:$F$65931,5,FALSE)</f>
        <v>0</v>
      </c>
      <c r="K94" s="40">
        <f>IF(Rates!$K$36&gt;0,(G94/100)*Rates!$K$36,IF(Rates!$K$36=0,(G94*$F$94*10)))</f>
        <v>0</v>
      </c>
      <c r="L94" s="50">
        <f>IF(Rates!K36&gt;0,(H94/100)*Rates!K36,IF(Rates!K36=0,(H94*$F$94*10)))</f>
        <v>0</v>
      </c>
      <c r="M94" s="50">
        <f>IF(Rates!K36&gt;0,(I94/100)*Rates!K36,IF(Rates!K36=0,(I94*$F$94*10)))</f>
        <v>0</v>
      </c>
      <c r="N94" s="79">
        <f>IF(Rates!K36&gt;0,(J94/100)*Rates!K36,IF(Rates!K36=0,(J94*$F$94*10)))</f>
        <v>0</v>
      </c>
      <c r="O94" s="43">
        <f>(VLOOKUP($B94,Products!$B$1:$G$65931,6,FALSE))*Rates!K36/1000</f>
        <v>0</v>
      </c>
      <c r="Q94" s="33" t="s">
        <v>6</v>
      </c>
      <c r="R94" s="34"/>
      <c r="S94" s="35"/>
      <c r="T94" s="34"/>
      <c r="U94" s="36"/>
      <c r="V94" s="37">
        <f>VLOOKUP($Q94,Products!$B$1:$F$65931,2,FALSE)</f>
        <v>0</v>
      </c>
      <c r="W94" s="38">
        <f>VLOOKUP($Q94,Products!$B$1:$F$65931,3,FALSE)</f>
        <v>0</v>
      </c>
      <c r="X94" s="38">
        <f>VLOOKUP($Q94,Products!$B$1:$F$65931,4,FALSE)</f>
        <v>0</v>
      </c>
      <c r="Y94" s="39">
        <f>VLOOKUP($Q94,Products!$B$1:$F$65931,5,FALSE)</f>
        <v>0</v>
      </c>
      <c r="Z94" s="40">
        <f>IF(Rates!$Z$36&gt;0,(V94/100)*Rates!$Z$36,IF(Rates!$Z$36=0,(V94*$U$94*10)))</f>
        <v>0</v>
      </c>
      <c r="AA94" s="50">
        <f>IF(Rates!Z36&gt;0,(W94/100)*Rates!Z36,IF(Rates!Z36=0,(W94*$U$94*10)))</f>
        <v>0</v>
      </c>
      <c r="AB94" s="50">
        <f>IF(Rates!Z36&gt;0,(X94/100)*Rates!Z36,IF(Rates!Z36=0,(X94*$U$94*10)))</f>
        <v>0</v>
      </c>
      <c r="AC94" s="51">
        <f>IF(Rates!Z36&gt;0,(Y94/100)*Rates!Z36,IF(Rates!Z36=0,(Y94*$U$94*10)))</f>
        <v>0</v>
      </c>
      <c r="AD94" s="43">
        <f>(VLOOKUP($Q94,Products!$B$1:$G$65931,6,FALSE))*Rates!Z36/1000</f>
        <v>0</v>
      </c>
    </row>
    <row r="95" spans="2:30">
      <c r="O95" s="8"/>
    </row>
    <row r="96" spans="2:30" ht="13.15" thickBot="1">
      <c r="O96" s="8"/>
    </row>
    <row r="97" spans="2:30" ht="15.4" thickBot="1">
      <c r="B97" s="60" t="s">
        <v>40</v>
      </c>
      <c r="C97" s="61"/>
      <c r="D97" s="61"/>
      <c r="E97" s="248">
        <f>O94</f>
        <v>0</v>
      </c>
      <c r="F97" s="249"/>
      <c r="G97" s="62"/>
      <c r="K97" s="83" t="s">
        <v>33</v>
      </c>
      <c r="L97" s="96"/>
      <c r="M97" s="96"/>
      <c r="N97" s="97"/>
      <c r="O97" s="8"/>
      <c r="Q97" s="60" t="s">
        <v>40</v>
      </c>
      <c r="R97" s="61"/>
      <c r="S97" s="61"/>
      <c r="T97" s="248">
        <f>AD94</f>
        <v>0</v>
      </c>
      <c r="U97" s="249"/>
      <c r="V97" s="62"/>
      <c r="Z97" s="89" t="s">
        <v>33</v>
      </c>
      <c r="AA97" s="98"/>
      <c r="AB97" s="98"/>
      <c r="AC97" s="99"/>
    </row>
    <row r="98" spans="2:30" ht="14.65" thickBot="1">
      <c r="B98" s="80"/>
      <c r="C98" s="67"/>
      <c r="D98" s="67"/>
      <c r="E98" s="67"/>
      <c r="F98" s="67"/>
      <c r="G98" s="62"/>
      <c r="K98" s="100" t="s">
        <v>2</v>
      </c>
      <c r="L98" s="100" t="s">
        <v>3</v>
      </c>
      <c r="M98" s="100" t="s">
        <v>4</v>
      </c>
      <c r="N98" s="101" t="s">
        <v>5</v>
      </c>
      <c r="O98" s="8"/>
      <c r="Q98" s="80"/>
      <c r="R98" s="67"/>
      <c r="S98" s="67"/>
      <c r="T98" s="67"/>
      <c r="U98" s="67"/>
      <c r="V98" s="62"/>
      <c r="Z98" s="102" t="s">
        <v>2</v>
      </c>
      <c r="AA98" s="102" t="s">
        <v>3</v>
      </c>
      <c r="AB98" s="102" t="s">
        <v>4</v>
      </c>
      <c r="AC98" s="102" t="s">
        <v>5</v>
      </c>
    </row>
    <row r="99" spans="2:30" ht="13.5" thickBot="1">
      <c r="B99" s="74"/>
      <c r="C99" s="81"/>
      <c r="D99" s="71"/>
      <c r="E99" s="81"/>
      <c r="F99" s="81"/>
      <c r="G99" s="62"/>
      <c r="K99" s="72">
        <f>K94</f>
        <v>0</v>
      </c>
      <c r="L99" s="72">
        <f>L94</f>
        <v>0</v>
      </c>
      <c r="M99" s="72">
        <f>M94</f>
        <v>0</v>
      </c>
      <c r="N99" s="73">
        <f>N94</f>
        <v>0</v>
      </c>
      <c r="O99" s="8"/>
      <c r="Q99" s="74"/>
      <c r="R99" s="81"/>
      <c r="S99" s="71"/>
      <c r="T99" s="81"/>
      <c r="U99" s="81"/>
      <c r="V99" s="62"/>
      <c r="Z99" s="72">
        <f>Z94</f>
        <v>0</v>
      </c>
      <c r="AA99" s="72">
        <f t="shared" ref="AA99:AC99" si="4">AA94</f>
        <v>0</v>
      </c>
      <c r="AB99" s="72">
        <f t="shared" si="4"/>
        <v>0</v>
      </c>
      <c r="AC99" s="72">
        <f t="shared" si="4"/>
        <v>0</v>
      </c>
    </row>
    <row r="100" spans="2:30" ht="14.25">
      <c r="B100" s="74"/>
      <c r="C100" s="75"/>
      <c r="D100" s="76"/>
      <c r="E100" s="75"/>
      <c r="F100" s="75"/>
      <c r="G100" s="62"/>
      <c r="O100" s="8"/>
      <c r="Q100" s="74"/>
      <c r="R100" s="75"/>
      <c r="S100" s="76"/>
      <c r="T100" s="75"/>
      <c r="U100" s="75"/>
      <c r="V100" s="62"/>
    </row>
    <row r="101" spans="2:30" ht="14.65" thickBot="1">
      <c r="B101" s="74"/>
      <c r="C101" s="75"/>
      <c r="D101" s="76"/>
      <c r="E101" s="75"/>
      <c r="F101" s="75"/>
      <c r="G101" s="62"/>
      <c r="O101" s="8"/>
      <c r="Q101" s="74"/>
      <c r="R101" s="75"/>
      <c r="S101" s="76"/>
      <c r="T101" s="75"/>
      <c r="U101" s="75"/>
      <c r="V101" s="62"/>
    </row>
    <row r="102" spans="2:30" ht="31.15" customHeight="1" thickBot="1">
      <c r="B102" s="6" t="s">
        <v>45</v>
      </c>
      <c r="I102" s="7" t="s">
        <v>10</v>
      </c>
      <c r="L102" s="255"/>
      <c r="M102" s="256"/>
      <c r="N102" s="257"/>
      <c r="Q102" s="6" t="s">
        <v>46</v>
      </c>
      <c r="X102" s="7" t="s">
        <v>10</v>
      </c>
      <c r="AA102" s="255"/>
      <c r="AB102" s="256"/>
      <c r="AC102" s="257"/>
    </row>
    <row r="103" spans="2:30">
      <c r="O103" s="8"/>
    </row>
    <row r="104" spans="2:30" ht="13.15" thickBot="1">
      <c r="O104" s="8"/>
    </row>
    <row r="105" spans="2:30" ht="13.5" thickBot="1">
      <c r="B105" s="83" t="s">
        <v>42</v>
      </c>
      <c r="C105" s="264" t="s">
        <v>12</v>
      </c>
      <c r="D105" s="265"/>
      <c r="E105" s="265"/>
      <c r="F105" s="266"/>
      <c r="G105" s="84"/>
      <c r="H105" s="85"/>
      <c r="I105" s="85"/>
      <c r="J105" s="93"/>
      <c r="K105" s="84"/>
      <c r="L105" s="85"/>
      <c r="M105" s="85"/>
      <c r="N105" s="95"/>
      <c r="O105" s="8"/>
      <c r="Q105" s="89" t="s">
        <v>42</v>
      </c>
      <c r="R105" s="267" t="s">
        <v>12</v>
      </c>
      <c r="S105" s="270"/>
      <c r="T105" s="270"/>
      <c r="U105" s="271"/>
      <c r="V105" s="90"/>
      <c r="W105" s="91"/>
      <c r="X105" s="91"/>
      <c r="Y105" s="92"/>
      <c r="Z105" s="90"/>
      <c r="AA105" s="91"/>
      <c r="AB105" s="91"/>
      <c r="AC105" s="92"/>
    </row>
    <row r="106" spans="2:30" ht="24" thickBot="1">
      <c r="B106" s="22"/>
      <c r="C106" s="258" t="s">
        <v>38</v>
      </c>
      <c r="D106" s="259"/>
      <c r="E106" s="260"/>
      <c r="F106" s="77" t="s">
        <v>39</v>
      </c>
      <c r="G106" s="226" t="s">
        <v>15</v>
      </c>
      <c r="H106" s="245"/>
      <c r="I106" s="245"/>
      <c r="J106" s="246"/>
      <c r="K106" s="226" t="s">
        <v>16</v>
      </c>
      <c r="L106" s="245"/>
      <c r="M106" s="245"/>
      <c r="N106" s="247"/>
      <c r="O106" s="8"/>
      <c r="Q106" s="22"/>
      <c r="R106" s="258" t="s">
        <v>38</v>
      </c>
      <c r="S106" s="259"/>
      <c r="T106" s="260"/>
      <c r="U106" s="77" t="s">
        <v>39</v>
      </c>
      <c r="V106" s="226" t="s">
        <v>15</v>
      </c>
      <c r="W106" s="245"/>
      <c r="X106" s="245"/>
      <c r="Y106" s="246"/>
      <c r="Z106" s="226" t="s">
        <v>16</v>
      </c>
      <c r="AA106" s="245"/>
      <c r="AB106" s="245"/>
      <c r="AC106" s="246"/>
    </row>
    <row r="107" spans="2:30" ht="15.4" thickBot="1">
      <c r="B107" s="24" t="s">
        <v>17</v>
      </c>
      <c r="C107" s="25" t="s">
        <v>18</v>
      </c>
      <c r="D107" s="26" t="s">
        <v>19</v>
      </c>
      <c r="E107" s="25" t="s">
        <v>20</v>
      </c>
      <c r="F107" s="45" t="s">
        <v>21</v>
      </c>
      <c r="G107" s="46" t="s">
        <v>2</v>
      </c>
      <c r="H107" s="47" t="s">
        <v>3</v>
      </c>
      <c r="I107" s="47" t="s">
        <v>4</v>
      </c>
      <c r="J107" s="48" t="s">
        <v>5</v>
      </c>
      <c r="K107" s="46" t="s">
        <v>2</v>
      </c>
      <c r="L107" s="47" t="s">
        <v>3</v>
      </c>
      <c r="M107" s="47" t="s">
        <v>4</v>
      </c>
      <c r="N107" s="82" t="s">
        <v>5</v>
      </c>
      <c r="O107" s="32" t="s">
        <v>22</v>
      </c>
      <c r="Q107" s="24" t="s">
        <v>17</v>
      </c>
      <c r="R107" s="25" t="s">
        <v>18</v>
      </c>
      <c r="S107" s="26" t="s">
        <v>19</v>
      </c>
      <c r="T107" s="25" t="s">
        <v>20</v>
      </c>
      <c r="U107" s="45" t="s">
        <v>21</v>
      </c>
      <c r="V107" s="46" t="s">
        <v>2</v>
      </c>
      <c r="W107" s="47" t="s">
        <v>3</v>
      </c>
      <c r="X107" s="47" t="s">
        <v>4</v>
      </c>
      <c r="Y107" s="48" t="s">
        <v>5</v>
      </c>
      <c r="Z107" s="46" t="s">
        <v>2</v>
      </c>
      <c r="AA107" s="47" t="s">
        <v>3</v>
      </c>
      <c r="AB107" s="47" t="s">
        <v>4</v>
      </c>
      <c r="AC107" s="48" t="s">
        <v>5</v>
      </c>
      <c r="AD107" s="32" t="s">
        <v>22</v>
      </c>
    </row>
    <row r="108" spans="2:30" ht="13.5" thickBot="1">
      <c r="B108" s="33" t="s">
        <v>6</v>
      </c>
      <c r="C108" s="34"/>
      <c r="D108" s="35"/>
      <c r="E108" s="34"/>
      <c r="F108" s="49">
        <v>0</v>
      </c>
      <c r="G108" s="37">
        <f>VLOOKUP($B108,Products!$B$1:$F$65931,2,FALSE)</f>
        <v>0</v>
      </c>
      <c r="H108" s="38">
        <f>VLOOKUP($B108,Products!$B$1:$F$65931,3,FALSE)</f>
        <v>0</v>
      </c>
      <c r="I108" s="38">
        <f>VLOOKUP($B108,Products!$B$1:$F$65931,4,FALSE)</f>
        <v>0</v>
      </c>
      <c r="J108" s="39">
        <f>VLOOKUP($B108,Products!$B$1:$F$65931,5,FALSE)</f>
        <v>0</v>
      </c>
      <c r="K108" s="40">
        <f>IF(Rates!$M$36&gt;0,(G108/100)*Rates!$M$36,IF(Rates!$M$36=0,(G108*$F$108*10)))</f>
        <v>0</v>
      </c>
      <c r="L108" s="50">
        <f>IF(Rates!M36&gt;0,(H108/100)*Rates!M36,IF(Rates!M36=0,(H108*$F$108*10)))</f>
        <v>0</v>
      </c>
      <c r="M108" s="50">
        <f>IF(Rates!M36&gt;0,(I108/100)*Rates!M36,IF(Rates!M36=0,(I108*$F$108*10)))</f>
        <v>0</v>
      </c>
      <c r="N108" s="79">
        <f>IF(Rates!M36&gt;0,(J108/100)*Rates!M36,IF(Rates!M36=0,(J108*$F$108*10)))</f>
        <v>0</v>
      </c>
      <c r="O108" s="43">
        <f>(VLOOKUP($B108,Products!$B$1:$G$65931,6,FALSE))*Rates!M36/1000</f>
        <v>0</v>
      </c>
      <c r="Q108" s="103" t="s">
        <v>6</v>
      </c>
      <c r="R108" s="34"/>
      <c r="S108" s="35"/>
      <c r="T108" s="34"/>
      <c r="U108" s="49"/>
      <c r="V108" s="37">
        <f>VLOOKUP($Q108,Products!$B$1:$F$65931,2,FALSE)</f>
        <v>0</v>
      </c>
      <c r="W108" s="38">
        <f>VLOOKUP($Q108,Products!$B$1:$F$65931,3,FALSE)</f>
        <v>0</v>
      </c>
      <c r="X108" s="38">
        <f>VLOOKUP($Q108,Products!$B$1:$F$65931,4,FALSE)</f>
        <v>0</v>
      </c>
      <c r="Y108" s="39">
        <f>VLOOKUP($Q108,Products!$B$1:$F$65931,5,FALSE)</f>
        <v>0</v>
      </c>
      <c r="Z108" s="40">
        <f>IF(Rates!$AB$36&gt;0,(V108/100)*Rates!$AB$36,IF(Rates!$AB$36=0,(V108*$U$108*10)))</f>
        <v>0</v>
      </c>
      <c r="AA108" s="50">
        <f>IF(Rates!AB36&gt;0,(W108/100)*Rates!AB36,IF(Rates!AB36=0,(W108*$U$108*10)))</f>
        <v>0</v>
      </c>
      <c r="AB108" s="50">
        <f>IF(Rates!AB36&gt;0,(X108/100)*Rates!AB36,IF(Rates!AB36=0,(X108*$U$108*10)))</f>
        <v>0</v>
      </c>
      <c r="AC108" s="51">
        <f>IF(Rates!AB36&gt;0,(Y108/100)*Rates!AB36,IF(Rates!AB36=0,(Y108*$U$108*10)))</f>
        <v>0</v>
      </c>
      <c r="AD108" s="104">
        <f>(VLOOKUP($Q108,Products!$B$1:$G$65931,6,FALSE))*Rates!AB36/1000</f>
        <v>0</v>
      </c>
    </row>
    <row r="109" spans="2:30">
      <c r="O109" s="8"/>
    </row>
    <row r="110" spans="2:30" ht="13.15" thickBot="1">
      <c r="O110" s="8"/>
    </row>
    <row r="111" spans="2:30" ht="15.4" thickBot="1">
      <c r="B111" s="60" t="s">
        <v>40</v>
      </c>
      <c r="C111" s="61"/>
      <c r="D111" s="61"/>
      <c r="E111" s="248">
        <f>O108</f>
        <v>0</v>
      </c>
      <c r="F111" s="249"/>
      <c r="G111" s="62"/>
      <c r="K111" s="83" t="s">
        <v>33</v>
      </c>
      <c r="L111" s="96"/>
      <c r="M111" s="96"/>
      <c r="N111" s="97"/>
      <c r="O111" s="8"/>
      <c r="Q111" s="60" t="s">
        <v>40</v>
      </c>
      <c r="R111" s="61"/>
      <c r="S111" s="61"/>
      <c r="T111" s="248">
        <f>AD108</f>
        <v>0</v>
      </c>
      <c r="U111" s="249"/>
      <c r="V111" s="62"/>
      <c r="Z111" s="89" t="s">
        <v>33</v>
      </c>
      <c r="AA111" s="98"/>
      <c r="AB111" s="98"/>
      <c r="AC111" s="99"/>
    </row>
    <row r="112" spans="2:30" ht="14.65" thickBot="1">
      <c r="B112" s="80"/>
      <c r="C112" s="67"/>
      <c r="D112" s="67"/>
      <c r="E112" s="67"/>
      <c r="F112" s="67"/>
      <c r="G112" s="62"/>
      <c r="K112" s="100" t="s">
        <v>2</v>
      </c>
      <c r="L112" s="100" t="s">
        <v>3</v>
      </c>
      <c r="M112" s="100" t="s">
        <v>4</v>
      </c>
      <c r="N112" s="101" t="s">
        <v>5</v>
      </c>
      <c r="O112" s="8"/>
      <c r="Q112" s="80"/>
      <c r="R112" s="67"/>
      <c r="S112" s="67"/>
      <c r="T112" s="67"/>
      <c r="U112" s="67"/>
      <c r="V112" s="62"/>
      <c r="Z112" s="102" t="s">
        <v>2</v>
      </c>
      <c r="AA112" s="102" t="s">
        <v>3</v>
      </c>
      <c r="AB112" s="102" t="s">
        <v>4</v>
      </c>
      <c r="AC112" s="102" t="s">
        <v>5</v>
      </c>
    </row>
    <row r="113" spans="2:30" ht="13.5" thickBot="1">
      <c r="B113" s="74"/>
      <c r="C113" s="81"/>
      <c r="D113" s="71"/>
      <c r="E113" s="81"/>
      <c r="F113" s="81"/>
      <c r="G113" s="62"/>
      <c r="K113" s="72">
        <f>K108</f>
        <v>0</v>
      </c>
      <c r="L113" s="72">
        <f>L108</f>
        <v>0</v>
      </c>
      <c r="M113" s="72">
        <f>M108</f>
        <v>0</v>
      </c>
      <c r="N113" s="73">
        <f>N108</f>
        <v>0</v>
      </c>
      <c r="O113" s="8"/>
      <c r="Q113" s="74"/>
      <c r="R113" s="81"/>
      <c r="S113" s="71"/>
      <c r="T113" s="81"/>
      <c r="U113" s="81"/>
      <c r="V113" s="62"/>
      <c r="Z113" s="72">
        <f>Z108</f>
        <v>0</v>
      </c>
      <c r="AA113" s="72">
        <f t="shared" ref="AA113:AC113" si="5">AA108</f>
        <v>0</v>
      </c>
      <c r="AB113" s="72">
        <f t="shared" si="5"/>
        <v>0</v>
      </c>
      <c r="AC113" s="72">
        <f t="shared" si="5"/>
        <v>0</v>
      </c>
    </row>
    <row r="114" spans="2:30" ht="14.25">
      <c r="C114" s="75"/>
      <c r="D114" s="76"/>
      <c r="E114" s="75"/>
      <c r="F114" s="75"/>
      <c r="G114" s="62"/>
      <c r="O114" s="8"/>
      <c r="Q114" s="74"/>
      <c r="R114" s="75"/>
      <c r="S114" s="76"/>
      <c r="T114" s="75"/>
      <c r="U114" s="75"/>
      <c r="V114" s="62"/>
    </row>
    <row r="115" spans="2:30">
      <c r="O115" s="8"/>
    </row>
    <row r="116" spans="2:30">
      <c r="O116" s="8"/>
    </row>
    <row r="118" spans="2:30" ht="24.75">
      <c r="C118" s="6" t="s">
        <v>47</v>
      </c>
      <c r="R118" s="6" t="s">
        <v>48</v>
      </c>
    </row>
    <row r="119" spans="2:30" ht="13.15" thickBot="1">
      <c r="F119" s="8"/>
    </row>
    <row r="120" spans="2:30" ht="21" customHeight="1" thickBot="1">
      <c r="B120" s="105" t="s">
        <v>49</v>
      </c>
      <c r="C120" s="106" t="s">
        <v>50</v>
      </c>
      <c r="D120" s="106"/>
      <c r="E120" s="107" t="s">
        <v>51</v>
      </c>
      <c r="F120" s="108"/>
      <c r="G120" s="109" t="s">
        <v>2</v>
      </c>
      <c r="H120" s="110" t="s">
        <v>3</v>
      </c>
      <c r="I120" s="110" t="s">
        <v>4</v>
      </c>
      <c r="J120" s="111" t="s">
        <v>5</v>
      </c>
      <c r="K120" s="112" t="s">
        <v>0</v>
      </c>
      <c r="L120" s="113" t="s">
        <v>52</v>
      </c>
    </row>
    <row r="121" spans="2:30" ht="18" customHeight="1" thickBot="1">
      <c r="B121" s="183"/>
      <c r="C121" s="184"/>
      <c r="D121" s="272"/>
      <c r="E121" s="273"/>
      <c r="F121" s="185"/>
      <c r="G121" s="180"/>
      <c r="H121" s="181"/>
      <c r="I121" s="181"/>
      <c r="J121" s="182"/>
      <c r="K121" s="186"/>
      <c r="L121" s="182"/>
      <c r="M121" s="187"/>
      <c r="N121" s="187"/>
      <c r="R121" s="274"/>
      <c r="S121" s="275"/>
      <c r="T121" s="275"/>
      <c r="U121" s="275"/>
      <c r="V121" s="275"/>
      <c r="W121" s="275"/>
      <c r="X121" s="275"/>
      <c r="Y121" s="275"/>
      <c r="Z121" s="275"/>
      <c r="AA121" s="275"/>
      <c r="AB121" s="275"/>
      <c r="AC121" s="275"/>
      <c r="AD121" s="276"/>
    </row>
    <row r="122" spans="2:30" ht="22.5" customHeight="1" thickBot="1">
      <c r="B122" s="183"/>
      <c r="C122" s="184"/>
      <c r="D122" s="272"/>
      <c r="E122" s="273"/>
      <c r="F122" s="185"/>
      <c r="G122" s="180"/>
      <c r="H122" s="181"/>
      <c r="I122" s="181"/>
      <c r="J122" s="182"/>
      <c r="K122" s="186"/>
      <c r="L122" s="182"/>
      <c r="M122" s="187"/>
      <c r="N122" s="187"/>
      <c r="Q122" s="120" t="s">
        <v>53</v>
      </c>
      <c r="R122" s="277"/>
      <c r="S122" s="278"/>
      <c r="T122" s="278"/>
      <c r="U122" s="278"/>
      <c r="V122" s="278"/>
      <c r="W122" s="278"/>
      <c r="X122" s="278"/>
      <c r="Y122" s="278"/>
      <c r="Z122" s="278"/>
      <c r="AA122" s="278"/>
      <c r="AB122" s="278"/>
      <c r="AC122" s="278"/>
      <c r="AD122" s="279"/>
    </row>
    <row r="123" spans="2:30" ht="18" customHeight="1" thickBot="1">
      <c r="B123" s="183"/>
      <c r="C123" s="184"/>
      <c r="D123" s="272"/>
      <c r="E123" s="273"/>
      <c r="F123" s="185"/>
      <c r="G123" s="180"/>
      <c r="H123" s="181"/>
      <c r="I123" s="181"/>
      <c r="J123" s="182"/>
      <c r="K123" s="186"/>
      <c r="L123" s="182"/>
      <c r="M123" s="187"/>
      <c r="N123" s="187"/>
      <c r="R123" s="277"/>
      <c r="S123" s="278"/>
      <c r="T123" s="278"/>
      <c r="U123" s="278"/>
      <c r="V123" s="278"/>
      <c r="W123" s="278"/>
      <c r="X123" s="278"/>
      <c r="Y123" s="278"/>
      <c r="Z123" s="278"/>
      <c r="AA123" s="278"/>
      <c r="AB123" s="278"/>
      <c r="AC123" s="278"/>
      <c r="AD123" s="279"/>
    </row>
    <row r="124" spans="2:30" ht="18" customHeight="1" thickBot="1">
      <c r="B124" s="183"/>
      <c r="C124" s="184"/>
      <c r="D124" s="272"/>
      <c r="E124" s="273"/>
      <c r="F124" s="185"/>
      <c r="G124" s="180"/>
      <c r="H124" s="181"/>
      <c r="I124" s="181"/>
      <c r="J124" s="182"/>
      <c r="K124" s="186"/>
      <c r="L124" s="182"/>
      <c r="M124" s="187"/>
      <c r="R124" s="277"/>
      <c r="S124" s="278"/>
      <c r="T124" s="278"/>
      <c r="U124" s="278"/>
      <c r="V124" s="278"/>
      <c r="W124" s="278"/>
      <c r="X124" s="278"/>
      <c r="Y124" s="278"/>
      <c r="Z124" s="278"/>
      <c r="AA124" s="278"/>
      <c r="AB124" s="278"/>
      <c r="AC124" s="278"/>
      <c r="AD124" s="279"/>
    </row>
    <row r="125" spans="2:30" ht="18" customHeight="1" thickBot="1">
      <c r="B125" s="183"/>
      <c r="C125" s="184"/>
      <c r="D125" s="272"/>
      <c r="E125" s="273"/>
      <c r="F125" s="185"/>
      <c r="G125" s="180"/>
      <c r="H125" s="181"/>
      <c r="I125" s="181"/>
      <c r="J125" s="182"/>
      <c r="K125" s="186"/>
      <c r="L125" s="182"/>
      <c r="R125" s="280"/>
      <c r="S125" s="281"/>
      <c r="T125" s="281"/>
      <c r="U125" s="281"/>
      <c r="V125" s="281"/>
      <c r="W125" s="281"/>
      <c r="X125" s="281"/>
      <c r="Y125" s="281"/>
      <c r="Z125" s="281"/>
      <c r="AA125" s="281"/>
      <c r="AB125" s="281"/>
      <c r="AC125" s="281"/>
      <c r="AD125" s="282"/>
    </row>
    <row r="126" spans="2:30" ht="18" customHeight="1" thickBot="1">
      <c r="B126" s="183"/>
      <c r="C126" s="184"/>
      <c r="D126" s="272"/>
      <c r="E126" s="273"/>
      <c r="F126" s="185"/>
      <c r="G126" s="180"/>
      <c r="H126" s="181"/>
      <c r="I126" s="181"/>
      <c r="J126" s="182"/>
      <c r="K126" s="186"/>
      <c r="L126" s="182"/>
    </row>
    <row r="127" spans="2:30" ht="18" customHeight="1" thickBot="1">
      <c r="B127" s="183"/>
      <c r="C127" s="184"/>
      <c r="D127" s="272"/>
      <c r="E127" s="273"/>
      <c r="F127" s="185"/>
      <c r="G127" s="180"/>
      <c r="H127" s="181"/>
      <c r="I127" s="181"/>
      <c r="J127" s="182"/>
      <c r="K127" s="186"/>
      <c r="L127" s="182"/>
    </row>
    <row r="128" spans="2:30" ht="18" customHeight="1" thickBot="1">
      <c r="B128" s="183"/>
      <c r="C128" s="184"/>
      <c r="D128" s="272"/>
      <c r="E128" s="273"/>
      <c r="F128" s="185"/>
      <c r="G128" s="180"/>
      <c r="H128" s="181"/>
      <c r="I128" s="181"/>
      <c r="J128" s="182"/>
      <c r="K128" s="186"/>
      <c r="L128" s="182"/>
    </row>
    <row r="129" spans="2:30" ht="18" customHeight="1" thickBot="1">
      <c r="B129" s="183"/>
      <c r="C129" s="184"/>
      <c r="D129" s="272"/>
      <c r="E129" s="273"/>
      <c r="F129" s="185"/>
      <c r="G129" s="180"/>
      <c r="H129" s="181"/>
      <c r="I129" s="181"/>
      <c r="J129" s="182"/>
      <c r="K129" s="186"/>
      <c r="L129" s="182"/>
      <c r="R129" s="289"/>
      <c r="S129" s="290"/>
      <c r="T129" s="290"/>
      <c r="U129" s="290"/>
      <c r="V129" s="290"/>
      <c r="W129" s="290"/>
      <c r="X129" s="290"/>
      <c r="Y129" s="290"/>
      <c r="Z129" s="290"/>
      <c r="AA129" s="290"/>
      <c r="AB129" s="290"/>
      <c r="AC129" s="290"/>
      <c r="AD129" s="291"/>
    </row>
    <row r="130" spans="2:30" ht="22.5" customHeight="1" thickBot="1">
      <c r="B130" s="183"/>
      <c r="C130" s="184"/>
      <c r="D130" s="272"/>
      <c r="E130" s="273"/>
      <c r="F130" s="185"/>
      <c r="G130" s="180"/>
      <c r="H130" s="181"/>
      <c r="I130" s="181"/>
      <c r="J130" s="182"/>
      <c r="K130" s="186"/>
      <c r="L130" s="182"/>
      <c r="Q130" s="120" t="s">
        <v>54</v>
      </c>
      <c r="R130" s="292"/>
      <c r="S130" s="293"/>
      <c r="T130" s="293"/>
      <c r="U130" s="293"/>
      <c r="V130" s="293"/>
      <c r="W130" s="293"/>
      <c r="X130" s="293"/>
      <c r="Y130" s="293"/>
      <c r="Z130" s="293"/>
      <c r="AA130" s="293"/>
      <c r="AB130" s="293"/>
      <c r="AC130" s="293"/>
      <c r="AD130" s="294"/>
    </row>
    <row r="131" spans="2:30" ht="18" customHeight="1" thickBot="1">
      <c r="B131" s="183"/>
      <c r="C131" s="184"/>
      <c r="D131" s="272"/>
      <c r="E131" s="273"/>
      <c r="F131" s="185"/>
      <c r="G131" s="180"/>
      <c r="H131" s="181"/>
      <c r="I131" s="181"/>
      <c r="J131" s="182"/>
      <c r="K131" s="186"/>
      <c r="L131" s="182"/>
      <c r="R131" s="292"/>
      <c r="S131" s="293"/>
      <c r="T131" s="293"/>
      <c r="U131" s="293"/>
      <c r="V131" s="293"/>
      <c r="W131" s="293"/>
      <c r="X131" s="293"/>
      <c r="Y131" s="293"/>
      <c r="Z131" s="293"/>
      <c r="AA131" s="293"/>
      <c r="AB131" s="293"/>
      <c r="AC131" s="293"/>
      <c r="AD131" s="294"/>
    </row>
    <row r="132" spans="2:30" ht="18" customHeight="1" thickBot="1">
      <c r="B132" s="183"/>
      <c r="C132" s="184"/>
      <c r="D132" s="272"/>
      <c r="E132" s="273"/>
      <c r="F132" s="185"/>
      <c r="G132" s="180"/>
      <c r="H132" s="181"/>
      <c r="I132" s="181"/>
      <c r="J132" s="182"/>
      <c r="K132" s="186"/>
      <c r="L132" s="182"/>
      <c r="R132" s="292"/>
      <c r="S132" s="293"/>
      <c r="T132" s="293"/>
      <c r="U132" s="293"/>
      <c r="V132" s="293"/>
      <c r="W132" s="293"/>
      <c r="X132" s="293"/>
      <c r="Y132" s="293"/>
      <c r="Z132" s="293"/>
      <c r="AA132" s="293"/>
      <c r="AB132" s="293"/>
      <c r="AC132" s="293"/>
      <c r="AD132" s="294"/>
    </row>
    <row r="133" spans="2:30" ht="18" customHeight="1" thickBot="1">
      <c r="B133" s="183"/>
      <c r="C133" s="184"/>
      <c r="D133" s="272"/>
      <c r="E133" s="273"/>
      <c r="F133" s="185"/>
      <c r="G133" s="180"/>
      <c r="H133" s="181"/>
      <c r="I133" s="181"/>
      <c r="J133" s="182"/>
      <c r="K133" s="186"/>
      <c r="L133" s="182"/>
      <c r="R133" s="295"/>
      <c r="S133" s="296"/>
      <c r="T133" s="296"/>
      <c r="U133" s="296"/>
      <c r="V133" s="296"/>
      <c r="W133" s="296"/>
      <c r="X133" s="296"/>
      <c r="Y133" s="296"/>
      <c r="Z133" s="296"/>
      <c r="AA133" s="296"/>
      <c r="AB133" s="296"/>
      <c r="AC133" s="296"/>
      <c r="AD133" s="297"/>
    </row>
    <row r="134" spans="2:30" ht="18" customHeight="1" thickBot="1">
      <c r="B134" s="183"/>
      <c r="C134" s="184"/>
      <c r="D134" s="272"/>
      <c r="E134" s="273"/>
      <c r="F134" s="185"/>
      <c r="G134" s="180"/>
      <c r="H134" s="181"/>
      <c r="I134" s="181"/>
      <c r="J134" s="182"/>
      <c r="K134" s="186"/>
      <c r="L134" s="182"/>
    </row>
    <row r="135" spans="2:30" ht="18" customHeight="1" thickBot="1">
      <c r="B135" s="121"/>
      <c r="C135" s="122"/>
      <c r="D135" s="301"/>
      <c r="E135" s="236"/>
      <c r="F135" s="8"/>
      <c r="G135" s="123"/>
      <c r="H135" s="124"/>
      <c r="I135" s="124"/>
      <c r="J135" s="125"/>
      <c r="K135" s="126"/>
      <c r="L135" s="125"/>
    </row>
    <row r="136" spans="2:30" ht="18" customHeight="1" thickBot="1">
      <c r="B136" s="127"/>
      <c r="C136" s="128"/>
      <c r="D136" s="301"/>
      <c r="E136" s="236"/>
      <c r="F136" s="8"/>
      <c r="G136" s="129"/>
      <c r="H136" s="130"/>
      <c r="I136" s="130"/>
      <c r="J136" s="131"/>
      <c r="K136" s="132"/>
      <c r="L136" s="131"/>
    </row>
    <row r="137" spans="2:30" ht="18" customHeight="1" thickBot="1">
      <c r="B137" s="114"/>
      <c r="C137" s="115"/>
      <c r="D137" s="301"/>
      <c r="E137" s="236"/>
      <c r="F137" s="8"/>
      <c r="G137" s="118"/>
      <c r="H137" s="119"/>
      <c r="I137" s="119"/>
      <c r="J137" s="117"/>
      <c r="K137" s="116"/>
      <c r="L137" s="117"/>
      <c r="R137" s="298"/>
      <c r="S137" s="299"/>
      <c r="T137" s="299"/>
      <c r="U137" s="299"/>
      <c r="V137" s="299"/>
      <c r="W137" s="299"/>
      <c r="X137" s="299"/>
      <c r="Y137" s="299"/>
      <c r="Z137" s="299"/>
      <c r="AA137" s="299"/>
      <c r="AB137" s="299"/>
      <c r="AC137" s="299"/>
      <c r="AD137" s="300"/>
    </row>
    <row r="138" spans="2:30" ht="21.75" customHeight="1" thickBot="1">
      <c r="B138" s="114"/>
      <c r="C138" s="115"/>
      <c r="D138" s="301"/>
      <c r="E138" s="236"/>
      <c r="F138" s="8"/>
      <c r="G138" s="118"/>
      <c r="H138" s="119"/>
      <c r="I138" s="119"/>
      <c r="J138" s="117"/>
      <c r="K138" s="116"/>
      <c r="L138" s="117"/>
      <c r="Q138" s="120" t="s">
        <v>55</v>
      </c>
      <c r="R138" s="283"/>
      <c r="S138" s="284"/>
      <c r="T138" s="284"/>
      <c r="U138" s="284"/>
      <c r="V138" s="284"/>
      <c r="W138" s="284"/>
      <c r="X138" s="284"/>
      <c r="Y138" s="284"/>
      <c r="Z138" s="284"/>
      <c r="AA138" s="284"/>
      <c r="AB138" s="284"/>
      <c r="AC138" s="284"/>
      <c r="AD138" s="285"/>
    </row>
    <row r="139" spans="2:30" ht="18" customHeight="1" thickBot="1">
      <c r="B139" s="121"/>
      <c r="C139" s="122"/>
      <c r="D139" s="301"/>
      <c r="E139" s="236"/>
      <c r="F139" s="8"/>
      <c r="G139" s="123"/>
      <c r="H139" s="124"/>
      <c r="I139" s="124"/>
      <c r="J139" s="125"/>
      <c r="K139" s="126"/>
      <c r="L139" s="125"/>
      <c r="R139" s="283"/>
      <c r="S139" s="284"/>
      <c r="T139" s="284"/>
      <c r="U139" s="284"/>
      <c r="V139" s="284"/>
      <c r="W139" s="284"/>
      <c r="X139" s="284"/>
      <c r="Y139" s="284"/>
      <c r="Z139" s="284"/>
      <c r="AA139" s="284"/>
      <c r="AB139" s="284"/>
      <c r="AC139" s="284"/>
      <c r="AD139" s="285"/>
    </row>
    <row r="140" spans="2:30" ht="18" customHeight="1" thickBot="1">
      <c r="B140" s="121"/>
      <c r="C140" s="122"/>
      <c r="D140" s="301"/>
      <c r="E140" s="236"/>
      <c r="F140" s="126"/>
      <c r="G140" s="123"/>
      <c r="H140" s="124"/>
      <c r="I140" s="124"/>
      <c r="J140" s="125"/>
      <c r="K140" s="126"/>
      <c r="L140" s="125"/>
      <c r="R140" s="283"/>
      <c r="S140" s="284"/>
      <c r="T140" s="284"/>
      <c r="U140" s="284"/>
      <c r="V140" s="284"/>
      <c r="W140" s="284"/>
      <c r="X140" s="284"/>
      <c r="Y140" s="284"/>
      <c r="Z140" s="284"/>
      <c r="AA140" s="284"/>
      <c r="AB140" s="284"/>
      <c r="AC140" s="284"/>
      <c r="AD140" s="285"/>
    </row>
    <row r="141" spans="2:30" ht="12.75" customHeight="1">
      <c r="F141" s="8"/>
      <c r="R141" s="283"/>
      <c r="S141" s="284"/>
      <c r="T141" s="284"/>
      <c r="U141" s="284"/>
      <c r="V141" s="284"/>
      <c r="W141" s="284"/>
      <c r="X141" s="284"/>
      <c r="Y141" s="284"/>
      <c r="Z141" s="284"/>
      <c r="AA141" s="284"/>
      <c r="AB141" s="284"/>
      <c r="AC141" s="284"/>
      <c r="AD141" s="285"/>
    </row>
    <row r="142" spans="2:30" ht="13.5" customHeight="1" thickBot="1">
      <c r="R142" s="286"/>
      <c r="S142" s="287"/>
      <c r="T142" s="287"/>
      <c r="U142" s="287"/>
      <c r="V142" s="287"/>
      <c r="W142" s="287"/>
      <c r="X142" s="287"/>
      <c r="Y142" s="287"/>
      <c r="Z142" s="287"/>
      <c r="AA142" s="287"/>
      <c r="AB142" s="287"/>
      <c r="AC142" s="287"/>
      <c r="AD142" s="288"/>
    </row>
  </sheetData>
  <dataConsolidate/>
  <mergeCells count="179">
    <mergeCell ref="R141:AD141"/>
    <mergeCell ref="R142:AD142"/>
    <mergeCell ref="R129:AD133"/>
    <mergeCell ref="D130:E130"/>
    <mergeCell ref="D131:E131"/>
    <mergeCell ref="D132:E132"/>
    <mergeCell ref="D133:E133"/>
    <mergeCell ref="R137:AD137"/>
    <mergeCell ref="R138:AD138"/>
    <mergeCell ref="R139:AD139"/>
    <mergeCell ref="R140:AD140"/>
    <mergeCell ref="D134:E134"/>
    <mergeCell ref="D135:E135"/>
    <mergeCell ref="D136:E136"/>
    <mergeCell ref="D137:E137"/>
    <mergeCell ref="D138:E138"/>
    <mergeCell ref="D139:E139"/>
    <mergeCell ref="D140:E140"/>
    <mergeCell ref="D126:E126"/>
    <mergeCell ref="D127:E127"/>
    <mergeCell ref="D128:E128"/>
    <mergeCell ref="D129:E129"/>
    <mergeCell ref="E111:F111"/>
    <mergeCell ref="T111:U111"/>
    <mergeCell ref="D121:E121"/>
    <mergeCell ref="R121:AD125"/>
    <mergeCell ref="D122:E122"/>
    <mergeCell ref="D123:E123"/>
    <mergeCell ref="D124:E124"/>
    <mergeCell ref="D125:E125"/>
    <mergeCell ref="C106:E106"/>
    <mergeCell ref="G106:J106"/>
    <mergeCell ref="K106:N106"/>
    <mergeCell ref="R106:T106"/>
    <mergeCell ref="V106:Y106"/>
    <mergeCell ref="Z106:AC106"/>
    <mergeCell ref="Z92:AC92"/>
    <mergeCell ref="E97:F97"/>
    <mergeCell ref="T97:U97"/>
    <mergeCell ref="L102:N102"/>
    <mergeCell ref="AA102:AC102"/>
    <mergeCell ref="C105:F105"/>
    <mergeCell ref="R105:U105"/>
    <mergeCell ref="K90:M90"/>
    <mergeCell ref="AA90:AC90"/>
    <mergeCell ref="C91:F91"/>
    <mergeCell ref="R91:U91"/>
    <mergeCell ref="C92:E92"/>
    <mergeCell ref="G92:J92"/>
    <mergeCell ref="K92:N92"/>
    <mergeCell ref="R92:T92"/>
    <mergeCell ref="V92:Y92"/>
    <mergeCell ref="E85:F85"/>
    <mergeCell ref="T85:U85"/>
    <mergeCell ref="E87:F87"/>
    <mergeCell ref="T87:U87"/>
    <mergeCell ref="F88:G88"/>
    <mergeCell ref="H88:I88"/>
    <mergeCell ref="U88:V88"/>
    <mergeCell ref="V76:Y76"/>
    <mergeCell ref="Z76:AC76"/>
    <mergeCell ref="C80:F80"/>
    <mergeCell ref="R80:U80"/>
    <mergeCell ref="C81:E81"/>
    <mergeCell ref="G81:J81"/>
    <mergeCell ref="K81:N81"/>
    <mergeCell ref="R81:T81"/>
    <mergeCell ref="V81:Y81"/>
    <mergeCell ref="Z81:AC81"/>
    <mergeCell ref="W88:X88"/>
    <mergeCell ref="C75:F75"/>
    <mergeCell ref="R75:U75"/>
    <mergeCell ref="C76:E76"/>
    <mergeCell ref="G76:J76"/>
    <mergeCell ref="K76:N76"/>
    <mergeCell ref="R76:T76"/>
    <mergeCell ref="V66:Y66"/>
    <mergeCell ref="Z66:AC66"/>
    <mergeCell ref="C70:F70"/>
    <mergeCell ref="R70:U70"/>
    <mergeCell ref="C71:E71"/>
    <mergeCell ref="G71:J71"/>
    <mergeCell ref="K71:N71"/>
    <mergeCell ref="R71:T71"/>
    <mergeCell ref="V71:Y71"/>
    <mergeCell ref="Z71:AC71"/>
    <mergeCell ref="C65:F65"/>
    <mergeCell ref="R65:U65"/>
    <mergeCell ref="C66:E66"/>
    <mergeCell ref="G66:J66"/>
    <mergeCell ref="K66:N66"/>
    <mergeCell ref="R66:T66"/>
    <mergeCell ref="C61:E61"/>
    <mergeCell ref="G61:J61"/>
    <mergeCell ref="K61:N61"/>
    <mergeCell ref="R61:T61"/>
    <mergeCell ref="V61:Y61"/>
    <mergeCell ref="Z61:AC61"/>
    <mergeCell ref="E54:F54"/>
    <mergeCell ref="T54:U54"/>
    <mergeCell ref="C60:F60"/>
    <mergeCell ref="R60:U60"/>
    <mergeCell ref="C49:E49"/>
    <mergeCell ref="G49:J49"/>
    <mergeCell ref="K49:N49"/>
    <mergeCell ref="R49:T49"/>
    <mergeCell ref="V49:Y49"/>
    <mergeCell ref="Z49:AC49"/>
    <mergeCell ref="L59:O59"/>
    <mergeCell ref="AA59:AD59"/>
    <mergeCell ref="Z36:AC36"/>
    <mergeCell ref="E41:F41"/>
    <mergeCell ref="T41:U41"/>
    <mergeCell ref="Z45:AB45"/>
    <mergeCell ref="C48:F48"/>
    <mergeCell ref="R48:U48"/>
    <mergeCell ref="W32:X32"/>
    <mergeCell ref="Z34:AB34"/>
    <mergeCell ref="C35:F35"/>
    <mergeCell ref="R35:U35"/>
    <mergeCell ref="C36:E36"/>
    <mergeCell ref="G36:J36"/>
    <mergeCell ref="K36:N36"/>
    <mergeCell ref="R36:T36"/>
    <mergeCell ref="V36:Y36"/>
    <mergeCell ref="K34:M34"/>
    <mergeCell ref="K45:M45"/>
    <mergeCell ref="E29:F29"/>
    <mergeCell ref="T29:U29"/>
    <mergeCell ref="E31:F31"/>
    <mergeCell ref="T31:U31"/>
    <mergeCell ref="F32:G32"/>
    <mergeCell ref="H32:I32"/>
    <mergeCell ref="U32:V32"/>
    <mergeCell ref="V20:Y20"/>
    <mergeCell ref="Z20:AC20"/>
    <mergeCell ref="C24:F24"/>
    <mergeCell ref="R24:U24"/>
    <mergeCell ref="C25:E25"/>
    <mergeCell ref="G25:J25"/>
    <mergeCell ref="K25:N25"/>
    <mergeCell ref="R25:T25"/>
    <mergeCell ref="V25:Y25"/>
    <mergeCell ref="Z25:AC25"/>
    <mergeCell ref="C19:F19"/>
    <mergeCell ref="R19:U19"/>
    <mergeCell ref="C20:E20"/>
    <mergeCell ref="G20:J20"/>
    <mergeCell ref="K20:N20"/>
    <mergeCell ref="R20:T20"/>
    <mergeCell ref="V10:Y10"/>
    <mergeCell ref="Z10:AC10"/>
    <mergeCell ref="C14:F14"/>
    <mergeCell ref="R14:U14"/>
    <mergeCell ref="C15:E15"/>
    <mergeCell ref="G15:J15"/>
    <mergeCell ref="K15:N15"/>
    <mergeCell ref="R15:T15"/>
    <mergeCell ref="V15:Y15"/>
    <mergeCell ref="Z15:AC15"/>
    <mergeCell ref="C9:F9"/>
    <mergeCell ref="R9:U9"/>
    <mergeCell ref="C10:E10"/>
    <mergeCell ref="G10:J10"/>
    <mergeCell ref="K10:N10"/>
    <mergeCell ref="R10:T10"/>
    <mergeCell ref="C5:E5"/>
    <mergeCell ref="G5:J5"/>
    <mergeCell ref="K5:N5"/>
    <mergeCell ref="R5:T5"/>
    <mergeCell ref="V5:Y5"/>
    <mergeCell ref="Z5:AC5"/>
    <mergeCell ref="C1:I1"/>
    <mergeCell ref="R1:X1"/>
    <mergeCell ref="C2:J2"/>
    <mergeCell ref="C4:F4"/>
    <mergeCell ref="R4:U4"/>
    <mergeCell ref="L3:O3"/>
    <mergeCell ref="AA3:AD3"/>
  </mergeCells>
  <dataValidations count="2">
    <dataValidation type="list" allowBlank="1" showInputMessage="1" showErrorMessage="1" sqref="B83 B7 B17 B22 B51 B38 B27 B12 Q7 Q17 Q22 Q51 Q38 Q27 B68 Q63 Q73 Q78 Q108 Q94 Q83 Q12 B63 B73 B78 B108 B94 Q68" xr:uid="{00000000-0002-0000-0000-000000000000}">
      <formula1>Prodlis2</formula1>
    </dataValidation>
    <dataValidation type="list" allowBlank="1" showInputMessage="1" showErrorMessage="1" sqref="B65534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B131070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B196606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B262142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B327678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B393214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B458750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B524286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B589822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B655358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B720894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B786430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B851966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B917502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B983038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B65539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5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11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7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83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9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5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91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7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63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9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5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71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7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43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B65544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8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5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6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3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4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1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B65549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2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9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30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7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8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5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23:WVJ27 WLN23:WLN27 WBR23:WBR27 VRV23:VRV27 VHZ23:VHZ27 UYD23:UYD27 UOH23:UOH27 UEL23:UEL27 TUP23:TUP27 TKT23:TKT27 TAX23:TAX27 SRB23:SRB27 SHF23:SHF27 RXJ23:RXJ27 RNN23:RNN27 RDR23:RDR27 QTV23:QTV27 QJZ23:QJZ27 QAD23:QAD27 PQH23:PQH27 PGL23:PGL27 OWP23:OWP27 OMT23:OMT27 OCX23:OCX27 NTB23:NTB27 NJF23:NJF27 MZJ23:MZJ27 MPN23:MPN27 MFR23:MFR27 LVV23:LVV27 LLZ23:LLZ27 LCD23:LCD27 KSH23:KSH27 KIL23:KIL27 JYP23:JYP27 JOT23:JOT27 JEX23:JEX27 IVB23:IVB27 ILF23:ILF27 IBJ23:IBJ27 HRN23:HRN27 HHR23:HHR27 GXV23:GXV27 GNZ23:GNZ27 GED23:GED27 FUH23:FUH27 FKL23:FKL27 FAP23:FAP27 EQT23:EQT27 EGX23:EGX27 DXB23:DXB27 DNF23:DNF27 DDJ23:DDJ27 CTN23:CTN27 CJR23:CJR27 BZV23:BZV27 BPZ23:BPZ27 BGD23:BGD27 AWH23:AWH27 AML23:AML27 ACP23:ACP27 ST23:ST27 IX23:IX27 WVJ18 WLN18 WBR18 VRV18 VHZ18 UYD18 UOH18 UEL18 TUP18 TKT18 TAX18 SRB18 SHF18 RXJ18 RNN18 RDR18 QTV18 QJZ18 QAD18 PQH18 PGL18 OWP18 OMT18 OCX18 NTB18 NJF18 MZJ18 MPN18 MFR18 LVV18 LLZ18 LCD18 KSH18 KIL18 JYP18 JOT18 JEX18 IVB18 ILF18 IBJ18 HRN18 HHR18 GXV18 GNZ18 GED18 FUH18 FKL18 FAP18 EQT18 EGX18 DXB18 DNF18 DDJ18 CTN18 CJR18 BZV18 BPZ18 BGD18 AWH18 AML18 ACP18 ST18 IX18 ST8 WVJ13 WLN13 WBR13 VRV13 VHZ13 UYD13 UOH13 UEL13 TUP13 TKT13 TAX13 SRB13 SHF13 RXJ13 RNN13 RDR13 QTV13 QJZ13 QAD13 PQH13 PGL13 OWP13 OMT13 OCX13 NTB13 NJF13 MZJ13 MPN13 MFR13 LVV13 LLZ13 LCD13 KSH13 KIL13 JYP13 JOT13 JEX13 IVB13 ILF13 IBJ13 HRN13 HHR13 GXV13 GNZ13 GED13 FUH13 FKL13 FAP13 EQT13 EGX13 DXB13 DNF13 DDJ13 CTN13 CJR13 BZV13 BPZ13 BGD13 AWH13 AML13 ACP13 ST13 IX13 IX8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xr:uid="{00000000-0002-0000-0000-000001000000}">
      <formula1>Products</formula1>
    </dataValidation>
  </dataValidations>
  <pageMargins left="1.0236220472440944" right="0.23622047244094491" top="0.74803149606299213" bottom="0.74803149606299213" header="0.31496062992125984" footer="0.31496062992125984"/>
  <pageSetup paperSize="9" pageOrder="overThenDown" orientation="landscape" horizontalDpi="300" verticalDpi="300" r:id="rId1"/>
  <headerFooter alignWithMargins="0"/>
  <rowBreaks count="4" manualBreakCount="4">
    <brk id="32" min="1" max="29" man="1"/>
    <brk id="57" min="1" max="29" man="1"/>
    <brk id="88" min="1" max="29" man="1"/>
    <brk id="115" min="1" max="29" man="1"/>
  </rowBreaks>
  <colBreaks count="1" manualBreakCount="1">
    <brk id="16" min="1" max="1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C37"/>
  <sheetViews>
    <sheetView workbookViewId="0">
      <selection activeCell="G7" sqref="G7"/>
    </sheetView>
  </sheetViews>
  <sheetFormatPr defaultRowHeight="12.75"/>
  <cols>
    <col min="1" max="1" width="22.73046875" style="150" customWidth="1"/>
    <col min="2" max="5" width="8.86328125" style="1" customWidth="1"/>
    <col min="6" max="6" width="8.86328125" style="1"/>
    <col min="7" max="7" width="14" style="1" customWidth="1"/>
    <col min="8" max="28" width="8.73046875" style="1" customWidth="1"/>
    <col min="29" max="259" width="8.86328125" style="1"/>
    <col min="260" max="260" width="18" style="1" customWidth="1"/>
    <col min="261" max="261" width="13.3984375" style="1" customWidth="1"/>
    <col min="262" max="262" width="20.1328125" style="1" customWidth="1"/>
    <col min="263" max="263" width="8.86328125" style="1"/>
    <col min="264" max="264" width="20.1328125" style="1" customWidth="1"/>
    <col min="265" max="265" width="8.86328125" style="1"/>
    <col min="266" max="266" width="16.3984375" style="1" customWidth="1"/>
    <col min="267" max="515" width="8.86328125" style="1"/>
    <col min="516" max="516" width="18" style="1" customWidth="1"/>
    <col min="517" max="517" width="13.3984375" style="1" customWidth="1"/>
    <col min="518" max="518" width="20.1328125" style="1" customWidth="1"/>
    <col min="519" max="519" width="8.86328125" style="1"/>
    <col min="520" max="520" width="20.1328125" style="1" customWidth="1"/>
    <col min="521" max="521" width="8.86328125" style="1"/>
    <col min="522" max="522" width="16.3984375" style="1" customWidth="1"/>
    <col min="523" max="771" width="8.86328125" style="1"/>
    <col min="772" max="772" width="18" style="1" customWidth="1"/>
    <col min="773" max="773" width="13.3984375" style="1" customWidth="1"/>
    <col min="774" max="774" width="20.1328125" style="1" customWidth="1"/>
    <col min="775" max="775" width="8.86328125" style="1"/>
    <col min="776" max="776" width="20.1328125" style="1" customWidth="1"/>
    <col min="777" max="777" width="8.86328125" style="1"/>
    <col min="778" max="778" width="16.3984375" style="1" customWidth="1"/>
    <col min="779" max="1027" width="8.86328125" style="1"/>
    <col min="1028" max="1028" width="18" style="1" customWidth="1"/>
    <col min="1029" max="1029" width="13.3984375" style="1" customWidth="1"/>
    <col min="1030" max="1030" width="20.1328125" style="1" customWidth="1"/>
    <col min="1031" max="1031" width="8.86328125" style="1"/>
    <col min="1032" max="1032" width="20.1328125" style="1" customWidth="1"/>
    <col min="1033" max="1033" width="8.86328125" style="1"/>
    <col min="1034" max="1034" width="16.3984375" style="1" customWidth="1"/>
    <col min="1035" max="1283" width="8.86328125" style="1"/>
    <col min="1284" max="1284" width="18" style="1" customWidth="1"/>
    <col min="1285" max="1285" width="13.3984375" style="1" customWidth="1"/>
    <col min="1286" max="1286" width="20.1328125" style="1" customWidth="1"/>
    <col min="1287" max="1287" width="8.86328125" style="1"/>
    <col min="1288" max="1288" width="20.1328125" style="1" customWidth="1"/>
    <col min="1289" max="1289" width="8.86328125" style="1"/>
    <col min="1290" max="1290" width="16.3984375" style="1" customWidth="1"/>
    <col min="1291" max="1539" width="8.86328125" style="1"/>
    <col min="1540" max="1540" width="18" style="1" customWidth="1"/>
    <col min="1541" max="1541" width="13.3984375" style="1" customWidth="1"/>
    <col min="1542" max="1542" width="20.1328125" style="1" customWidth="1"/>
    <col min="1543" max="1543" width="8.86328125" style="1"/>
    <col min="1544" max="1544" width="20.1328125" style="1" customWidth="1"/>
    <col min="1545" max="1545" width="8.86328125" style="1"/>
    <col min="1546" max="1546" width="16.3984375" style="1" customWidth="1"/>
    <col min="1547" max="1795" width="8.86328125" style="1"/>
    <col min="1796" max="1796" width="18" style="1" customWidth="1"/>
    <col min="1797" max="1797" width="13.3984375" style="1" customWidth="1"/>
    <col min="1798" max="1798" width="20.1328125" style="1" customWidth="1"/>
    <col min="1799" max="1799" width="8.86328125" style="1"/>
    <col min="1800" max="1800" width="20.1328125" style="1" customWidth="1"/>
    <col min="1801" max="1801" width="8.86328125" style="1"/>
    <col min="1802" max="1802" width="16.3984375" style="1" customWidth="1"/>
    <col min="1803" max="2051" width="8.86328125" style="1"/>
    <col min="2052" max="2052" width="18" style="1" customWidth="1"/>
    <col min="2053" max="2053" width="13.3984375" style="1" customWidth="1"/>
    <col min="2054" max="2054" width="20.1328125" style="1" customWidth="1"/>
    <col min="2055" max="2055" width="8.86328125" style="1"/>
    <col min="2056" max="2056" width="20.1328125" style="1" customWidth="1"/>
    <col min="2057" max="2057" width="8.86328125" style="1"/>
    <col min="2058" max="2058" width="16.3984375" style="1" customWidth="1"/>
    <col min="2059" max="2307" width="8.86328125" style="1"/>
    <col min="2308" max="2308" width="18" style="1" customWidth="1"/>
    <col min="2309" max="2309" width="13.3984375" style="1" customWidth="1"/>
    <col min="2310" max="2310" width="20.1328125" style="1" customWidth="1"/>
    <col min="2311" max="2311" width="8.86328125" style="1"/>
    <col min="2312" max="2312" width="20.1328125" style="1" customWidth="1"/>
    <col min="2313" max="2313" width="8.86328125" style="1"/>
    <col min="2314" max="2314" width="16.3984375" style="1" customWidth="1"/>
    <col min="2315" max="2563" width="8.86328125" style="1"/>
    <col min="2564" max="2564" width="18" style="1" customWidth="1"/>
    <col min="2565" max="2565" width="13.3984375" style="1" customWidth="1"/>
    <col min="2566" max="2566" width="20.1328125" style="1" customWidth="1"/>
    <col min="2567" max="2567" width="8.86328125" style="1"/>
    <col min="2568" max="2568" width="20.1328125" style="1" customWidth="1"/>
    <col min="2569" max="2569" width="8.86328125" style="1"/>
    <col min="2570" max="2570" width="16.3984375" style="1" customWidth="1"/>
    <col min="2571" max="2819" width="8.86328125" style="1"/>
    <col min="2820" max="2820" width="18" style="1" customWidth="1"/>
    <col min="2821" max="2821" width="13.3984375" style="1" customWidth="1"/>
    <col min="2822" max="2822" width="20.1328125" style="1" customWidth="1"/>
    <col min="2823" max="2823" width="8.86328125" style="1"/>
    <col min="2824" max="2824" width="20.1328125" style="1" customWidth="1"/>
    <col min="2825" max="2825" width="8.86328125" style="1"/>
    <col min="2826" max="2826" width="16.3984375" style="1" customWidth="1"/>
    <col min="2827" max="3075" width="8.86328125" style="1"/>
    <col min="3076" max="3076" width="18" style="1" customWidth="1"/>
    <col min="3077" max="3077" width="13.3984375" style="1" customWidth="1"/>
    <col min="3078" max="3078" width="20.1328125" style="1" customWidth="1"/>
    <col min="3079" max="3079" width="8.86328125" style="1"/>
    <col min="3080" max="3080" width="20.1328125" style="1" customWidth="1"/>
    <col min="3081" max="3081" width="8.86328125" style="1"/>
    <col min="3082" max="3082" width="16.3984375" style="1" customWidth="1"/>
    <col min="3083" max="3331" width="8.86328125" style="1"/>
    <col min="3332" max="3332" width="18" style="1" customWidth="1"/>
    <col min="3333" max="3333" width="13.3984375" style="1" customWidth="1"/>
    <col min="3334" max="3334" width="20.1328125" style="1" customWidth="1"/>
    <col min="3335" max="3335" width="8.86328125" style="1"/>
    <col min="3336" max="3336" width="20.1328125" style="1" customWidth="1"/>
    <col min="3337" max="3337" width="8.86328125" style="1"/>
    <col min="3338" max="3338" width="16.3984375" style="1" customWidth="1"/>
    <col min="3339" max="3587" width="8.86328125" style="1"/>
    <col min="3588" max="3588" width="18" style="1" customWidth="1"/>
    <col min="3589" max="3589" width="13.3984375" style="1" customWidth="1"/>
    <col min="3590" max="3590" width="20.1328125" style="1" customWidth="1"/>
    <col min="3591" max="3591" width="8.86328125" style="1"/>
    <col min="3592" max="3592" width="20.1328125" style="1" customWidth="1"/>
    <col min="3593" max="3593" width="8.86328125" style="1"/>
    <col min="3594" max="3594" width="16.3984375" style="1" customWidth="1"/>
    <col min="3595" max="3843" width="8.86328125" style="1"/>
    <col min="3844" max="3844" width="18" style="1" customWidth="1"/>
    <col min="3845" max="3845" width="13.3984375" style="1" customWidth="1"/>
    <col min="3846" max="3846" width="20.1328125" style="1" customWidth="1"/>
    <col min="3847" max="3847" width="8.86328125" style="1"/>
    <col min="3848" max="3848" width="20.1328125" style="1" customWidth="1"/>
    <col min="3849" max="3849" width="8.86328125" style="1"/>
    <col min="3850" max="3850" width="16.3984375" style="1" customWidth="1"/>
    <col min="3851" max="4099" width="8.86328125" style="1"/>
    <col min="4100" max="4100" width="18" style="1" customWidth="1"/>
    <col min="4101" max="4101" width="13.3984375" style="1" customWidth="1"/>
    <col min="4102" max="4102" width="20.1328125" style="1" customWidth="1"/>
    <col min="4103" max="4103" width="8.86328125" style="1"/>
    <col min="4104" max="4104" width="20.1328125" style="1" customWidth="1"/>
    <col min="4105" max="4105" width="8.86328125" style="1"/>
    <col min="4106" max="4106" width="16.3984375" style="1" customWidth="1"/>
    <col min="4107" max="4355" width="8.86328125" style="1"/>
    <col min="4356" max="4356" width="18" style="1" customWidth="1"/>
    <col min="4357" max="4357" width="13.3984375" style="1" customWidth="1"/>
    <col min="4358" max="4358" width="20.1328125" style="1" customWidth="1"/>
    <col min="4359" max="4359" width="8.86328125" style="1"/>
    <col min="4360" max="4360" width="20.1328125" style="1" customWidth="1"/>
    <col min="4361" max="4361" width="8.86328125" style="1"/>
    <col min="4362" max="4362" width="16.3984375" style="1" customWidth="1"/>
    <col min="4363" max="4611" width="8.86328125" style="1"/>
    <col min="4612" max="4612" width="18" style="1" customWidth="1"/>
    <col min="4613" max="4613" width="13.3984375" style="1" customWidth="1"/>
    <col min="4614" max="4614" width="20.1328125" style="1" customWidth="1"/>
    <col min="4615" max="4615" width="8.86328125" style="1"/>
    <col min="4616" max="4616" width="20.1328125" style="1" customWidth="1"/>
    <col min="4617" max="4617" width="8.86328125" style="1"/>
    <col min="4618" max="4618" width="16.3984375" style="1" customWidth="1"/>
    <col min="4619" max="4867" width="8.86328125" style="1"/>
    <col min="4868" max="4868" width="18" style="1" customWidth="1"/>
    <col min="4869" max="4869" width="13.3984375" style="1" customWidth="1"/>
    <col min="4870" max="4870" width="20.1328125" style="1" customWidth="1"/>
    <col min="4871" max="4871" width="8.86328125" style="1"/>
    <col min="4872" max="4872" width="20.1328125" style="1" customWidth="1"/>
    <col min="4873" max="4873" width="8.86328125" style="1"/>
    <col min="4874" max="4874" width="16.3984375" style="1" customWidth="1"/>
    <col min="4875" max="5123" width="8.86328125" style="1"/>
    <col min="5124" max="5124" width="18" style="1" customWidth="1"/>
    <col min="5125" max="5125" width="13.3984375" style="1" customWidth="1"/>
    <col min="5126" max="5126" width="20.1328125" style="1" customWidth="1"/>
    <col min="5127" max="5127" width="8.86328125" style="1"/>
    <col min="5128" max="5128" width="20.1328125" style="1" customWidth="1"/>
    <col min="5129" max="5129" width="8.86328125" style="1"/>
    <col min="5130" max="5130" width="16.3984375" style="1" customWidth="1"/>
    <col min="5131" max="5379" width="8.86328125" style="1"/>
    <col min="5380" max="5380" width="18" style="1" customWidth="1"/>
    <col min="5381" max="5381" width="13.3984375" style="1" customWidth="1"/>
    <col min="5382" max="5382" width="20.1328125" style="1" customWidth="1"/>
    <col min="5383" max="5383" width="8.86328125" style="1"/>
    <col min="5384" max="5384" width="20.1328125" style="1" customWidth="1"/>
    <col min="5385" max="5385" width="8.86328125" style="1"/>
    <col min="5386" max="5386" width="16.3984375" style="1" customWidth="1"/>
    <col min="5387" max="5635" width="8.86328125" style="1"/>
    <col min="5636" max="5636" width="18" style="1" customWidth="1"/>
    <col min="5637" max="5637" width="13.3984375" style="1" customWidth="1"/>
    <col min="5638" max="5638" width="20.1328125" style="1" customWidth="1"/>
    <col min="5639" max="5639" width="8.86328125" style="1"/>
    <col min="5640" max="5640" width="20.1328125" style="1" customWidth="1"/>
    <col min="5641" max="5641" width="8.86328125" style="1"/>
    <col min="5642" max="5642" width="16.3984375" style="1" customWidth="1"/>
    <col min="5643" max="5891" width="8.86328125" style="1"/>
    <col min="5892" max="5892" width="18" style="1" customWidth="1"/>
    <col min="5893" max="5893" width="13.3984375" style="1" customWidth="1"/>
    <col min="5894" max="5894" width="20.1328125" style="1" customWidth="1"/>
    <col min="5895" max="5895" width="8.86328125" style="1"/>
    <col min="5896" max="5896" width="20.1328125" style="1" customWidth="1"/>
    <col min="5897" max="5897" width="8.86328125" style="1"/>
    <col min="5898" max="5898" width="16.3984375" style="1" customWidth="1"/>
    <col min="5899" max="6147" width="8.86328125" style="1"/>
    <col min="6148" max="6148" width="18" style="1" customWidth="1"/>
    <col min="6149" max="6149" width="13.3984375" style="1" customWidth="1"/>
    <col min="6150" max="6150" width="20.1328125" style="1" customWidth="1"/>
    <col min="6151" max="6151" width="8.86328125" style="1"/>
    <col min="6152" max="6152" width="20.1328125" style="1" customWidth="1"/>
    <col min="6153" max="6153" width="8.86328125" style="1"/>
    <col min="6154" max="6154" width="16.3984375" style="1" customWidth="1"/>
    <col min="6155" max="6403" width="8.86328125" style="1"/>
    <col min="6404" max="6404" width="18" style="1" customWidth="1"/>
    <col min="6405" max="6405" width="13.3984375" style="1" customWidth="1"/>
    <col min="6406" max="6406" width="20.1328125" style="1" customWidth="1"/>
    <col min="6407" max="6407" width="8.86328125" style="1"/>
    <col min="6408" max="6408" width="20.1328125" style="1" customWidth="1"/>
    <col min="6409" max="6409" width="8.86328125" style="1"/>
    <col min="6410" max="6410" width="16.3984375" style="1" customWidth="1"/>
    <col min="6411" max="6659" width="8.86328125" style="1"/>
    <col min="6660" max="6660" width="18" style="1" customWidth="1"/>
    <col min="6661" max="6661" width="13.3984375" style="1" customWidth="1"/>
    <col min="6662" max="6662" width="20.1328125" style="1" customWidth="1"/>
    <col min="6663" max="6663" width="8.86328125" style="1"/>
    <col min="6664" max="6664" width="20.1328125" style="1" customWidth="1"/>
    <col min="6665" max="6665" width="8.86328125" style="1"/>
    <col min="6666" max="6666" width="16.3984375" style="1" customWidth="1"/>
    <col min="6667" max="6915" width="8.86328125" style="1"/>
    <col min="6916" max="6916" width="18" style="1" customWidth="1"/>
    <col min="6917" max="6917" width="13.3984375" style="1" customWidth="1"/>
    <col min="6918" max="6918" width="20.1328125" style="1" customWidth="1"/>
    <col min="6919" max="6919" width="8.86328125" style="1"/>
    <col min="6920" max="6920" width="20.1328125" style="1" customWidth="1"/>
    <col min="6921" max="6921" width="8.86328125" style="1"/>
    <col min="6922" max="6922" width="16.3984375" style="1" customWidth="1"/>
    <col min="6923" max="7171" width="8.86328125" style="1"/>
    <col min="7172" max="7172" width="18" style="1" customWidth="1"/>
    <col min="7173" max="7173" width="13.3984375" style="1" customWidth="1"/>
    <col min="7174" max="7174" width="20.1328125" style="1" customWidth="1"/>
    <col min="7175" max="7175" width="8.86328125" style="1"/>
    <col min="7176" max="7176" width="20.1328125" style="1" customWidth="1"/>
    <col min="7177" max="7177" width="8.86328125" style="1"/>
    <col min="7178" max="7178" width="16.3984375" style="1" customWidth="1"/>
    <col min="7179" max="7427" width="8.86328125" style="1"/>
    <col min="7428" max="7428" width="18" style="1" customWidth="1"/>
    <col min="7429" max="7429" width="13.3984375" style="1" customWidth="1"/>
    <col min="7430" max="7430" width="20.1328125" style="1" customWidth="1"/>
    <col min="7431" max="7431" width="8.86328125" style="1"/>
    <col min="7432" max="7432" width="20.1328125" style="1" customWidth="1"/>
    <col min="7433" max="7433" width="8.86328125" style="1"/>
    <col min="7434" max="7434" width="16.3984375" style="1" customWidth="1"/>
    <col min="7435" max="7683" width="8.86328125" style="1"/>
    <col min="7684" max="7684" width="18" style="1" customWidth="1"/>
    <col min="7685" max="7685" width="13.3984375" style="1" customWidth="1"/>
    <col min="7686" max="7686" width="20.1328125" style="1" customWidth="1"/>
    <col min="7687" max="7687" width="8.86328125" style="1"/>
    <col min="7688" max="7688" width="20.1328125" style="1" customWidth="1"/>
    <col min="7689" max="7689" width="8.86328125" style="1"/>
    <col min="7690" max="7690" width="16.3984375" style="1" customWidth="1"/>
    <col min="7691" max="7939" width="8.86328125" style="1"/>
    <col min="7940" max="7940" width="18" style="1" customWidth="1"/>
    <col min="7941" max="7941" width="13.3984375" style="1" customWidth="1"/>
    <col min="7942" max="7942" width="20.1328125" style="1" customWidth="1"/>
    <col min="7943" max="7943" width="8.86328125" style="1"/>
    <col min="7944" max="7944" width="20.1328125" style="1" customWidth="1"/>
    <col min="7945" max="7945" width="8.86328125" style="1"/>
    <col min="7946" max="7946" width="16.3984375" style="1" customWidth="1"/>
    <col min="7947" max="8195" width="8.86328125" style="1"/>
    <col min="8196" max="8196" width="18" style="1" customWidth="1"/>
    <col min="8197" max="8197" width="13.3984375" style="1" customWidth="1"/>
    <col min="8198" max="8198" width="20.1328125" style="1" customWidth="1"/>
    <col min="8199" max="8199" width="8.86328125" style="1"/>
    <col min="8200" max="8200" width="20.1328125" style="1" customWidth="1"/>
    <col min="8201" max="8201" width="8.86328125" style="1"/>
    <col min="8202" max="8202" width="16.3984375" style="1" customWidth="1"/>
    <col min="8203" max="8451" width="8.86328125" style="1"/>
    <col min="8452" max="8452" width="18" style="1" customWidth="1"/>
    <col min="8453" max="8453" width="13.3984375" style="1" customWidth="1"/>
    <col min="8454" max="8454" width="20.1328125" style="1" customWidth="1"/>
    <col min="8455" max="8455" width="8.86328125" style="1"/>
    <col min="8456" max="8456" width="20.1328125" style="1" customWidth="1"/>
    <col min="8457" max="8457" width="8.86328125" style="1"/>
    <col min="8458" max="8458" width="16.3984375" style="1" customWidth="1"/>
    <col min="8459" max="8707" width="8.86328125" style="1"/>
    <col min="8708" max="8708" width="18" style="1" customWidth="1"/>
    <col min="8709" max="8709" width="13.3984375" style="1" customWidth="1"/>
    <col min="8710" max="8710" width="20.1328125" style="1" customWidth="1"/>
    <col min="8711" max="8711" width="8.86328125" style="1"/>
    <col min="8712" max="8712" width="20.1328125" style="1" customWidth="1"/>
    <col min="8713" max="8713" width="8.86328125" style="1"/>
    <col min="8714" max="8714" width="16.3984375" style="1" customWidth="1"/>
    <col min="8715" max="8963" width="8.86328125" style="1"/>
    <col min="8964" max="8964" width="18" style="1" customWidth="1"/>
    <col min="8965" max="8965" width="13.3984375" style="1" customWidth="1"/>
    <col min="8966" max="8966" width="20.1328125" style="1" customWidth="1"/>
    <col min="8967" max="8967" width="8.86328125" style="1"/>
    <col min="8968" max="8968" width="20.1328125" style="1" customWidth="1"/>
    <col min="8969" max="8969" width="8.86328125" style="1"/>
    <col min="8970" max="8970" width="16.3984375" style="1" customWidth="1"/>
    <col min="8971" max="9219" width="8.86328125" style="1"/>
    <col min="9220" max="9220" width="18" style="1" customWidth="1"/>
    <col min="9221" max="9221" width="13.3984375" style="1" customWidth="1"/>
    <col min="9222" max="9222" width="20.1328125" style="1" customWidth="1"/>
    <col min="9223" max="9223" width="8.86328125" style="1"/>
    <col min="9224" max="9224" width="20.1328125" style="1" customWidth="1"/>
    <col min="9225" max="9225" width="8.86328125" style="1"/>
    <col min="9226" max="9226" width="16.3984375" style="1" customWidth="1"/>
    <col min="9227" max="9475" width="8.86328125" style="1"/>
    <col min="9476" max="9476" width="18" style="1" customWidth="1"/>
    <col min="9477" max="9477" width="13.3984375" style="1" customWidth="1"/>
    <col min="9478" max="9478" width="20.1328125" style="1" customWidth="1"/>
    <col min="9479" max="9479" width="8.86328125" style="1"/>
    <col min="9480" max="9480" width="20.1328125" style="1" customWidth="1"/>
    <col min="9481" max="9481" width="8.86328125" style="1"/>
    <col min="9482" max="9482" width="16.3984375" style="1" customWidth="1"/>
    <col min="9483" max="9731" width="8.86328125" style="1"/>
    <col min="9732" max="9732" width="18" style="1" customWidth="1"/>
    <col min="9733" max="9733" width="13.3984375" style="1" customWidth="1"/>
    <col min="9734" max="9734" width="20.1328125" style="1" customWidth="1"/>
    <col min="9735" max="9735" width="8.86328125" style="1"/>
    <col min="9736" max="9736" width="20.1328125" style="1" customWidth="1"/>
    <col min="9737" max="9737" width="8.86328125" style="1"/>
    <col min="9738" max="9738" width="16.3984375" style="1" customWidth="1"/>
    <col min="9739" max="9987" width="8.86328125" style="1"/>
    <col min="9988" max="9988" width="18" style="1" customWidth="1"/>
    <col min="9989" max="9989" width="13.3984375" style="1" customWidth="1"/>
    <col min="9990" max="9990" width="20.1328125" style="1" customWidth="1"/>
    <col min="9991" max="9991" width="8.86328125" style="1"/>
    <col min="9992" max="9992" width="20.1328125" style="1" customWidth="1"/>
    <col min="9993" max="9993" width="8.86328125" style="1"/>
    <col min="9994" max="9994" width="16.3984375" style="1" customWidth="1"/>
    <col min="9995" max="10243" width="8.86328125" style="1"/>
    <col min="10244" max="10244" width="18" style="1" customWidth="1"/>
    <col min="10245" max="10245" width="13.3984375" style="1" customWidth="1"/>
    <col min="10246" max="10246" width="20.1328125" style="1" customWidth="1"/>
    <col min="10247" max="10247" width="8.86328125" style="1"/>
    <col min="10248" max="10248" width="20.1328125" style="1" customWidth="1"/>
    <col min="10249" max="10249" width="8.86328125" style="1"/>
    <col min="10250" max="10250" width="16.3984375" style="1" customWidth="1"/>
    <col min="10251" max="10499" width="8.86328125" style="1"/>
    <col min="10500" max="10500" width="18" style="1" customWidth="1"/>
    <col min="10501" max="10501" width="13.3984375" style="1" customWidth="1"/>
    <col min="10502" max="10502" width="20.1328125" style="1" customWidth="1"/>
    <col min="10503" max="10503" width="8.86328125" style="1"/>
    <col min="10504" max="10504" width="20.1328125" style="1" customWidth="1"/>
    <col min="10505" max="10505" width="8.86328125" style="1"/>
    <col min="10506" max="10506" width="16.3984375" style="1" customWidth="1"/>
    <col min="10507" max="10755" width="8.86328125" style="1"/>
    <col min="10756" max="10756" width="18" style="1" customWidth="1"/>
    <col min="10757" max="10757" width="13.3984375" style="1" customWidth="1"/>
    <col min="10758" max="10758" width="20.1328125" style="1" customWidth="1"/>
    <col min="10759" max="10759" width="8.86328125" style="1"/>
    <col min="10760" max="10760" width="20.1328125" style="1" customWidth="1"/>
    <col min="10761" max="10761" width="8.86328125" style="1"/>
    <col min="10762" max="10762" width="16.3984375" style="1" customWidth="1"/>
    <col min="10763" max="11011" width="8.86328125" style="1"/>
    <col min="11012" max="11012" width="18" style="1" customWidth="1"/>
    <col min="11013" max="11013" width="13.3984375" style="1" customWidth="1"/>
    <col min="11014" max="11014" width="20.1328125" style="1" customWidth="1"/>
    <col min="11015" max="11015" width="8.86328125" style="1"/>
    <col min="11016" max="11016" width="20.1328125" style="1" customWidth="1"/>
    <col min="11017" max="11017" width="8.86328125" style="1"/>
    <col min="11018" max="11018" width="16.3984375" style="1" customWidth="1"/>
    <col min="11019" max="11267" width="8.86328125" style="1"/>
    <col min="11268" max="11268" width="18" style="1" customWidth="1"/>
    <col min="11269" max="11269" width="13.3984375" style="1" customWidth="1"/>
    <col min="11270" max="11270" width="20.1328125" style="1" customWidth="1"/>
    <col min="11271" max="11271" width="8.86328125" style="1"/>
    <col min="11272" max="11272" width="20.1328125" style="1" customWidth="1"/>
    <col min="11273" max="11273" width="8.86328125" style="1"/>
    <col min="11274" max="11274" width="16.3984375" style="1" customWidth="1"/>
    <col min="11275" max="11523" width="8.86328125" style="1"/>
    <col min="11524" max="11524" width="18" style="1" customWidth="1"/>
    <col min="11525" max="11525" width="13.3984375" style="1" customWidth="1"/>
    <col min="11526" max="11526" width="20.1328125" style="1" customWidth="1"/>
    <col min="11527" max="11527" width="8.86328125" style="1"/>
    <col min="11528" max="11528" width="20.1328125" style="1" customWidth="1"/>
    <col min="11529" max="11529" width="8.86328125" style="1"/>
    <col min="11530" max="11530" width="16.3984375" style="1" customWidth="1"/>
    <col min="11531" max="11779" width="8.86328125" style="1"/>
    <col min="11780" max="11780" width="18" style="1" customWidth="1"/>
    <col min="11781" max="11781" width="13.3984375" style="1" customWidth="1"/>
    <col min="11782" max="11782" width="20.1328125" style="1" customWidth="1"/>
    <col min="11783" max="11783" width="8.86328125" style="1"/>
    <col min="11784" max="11784" width="20.1328125" style="1" customWidth="1"/>
    <col min="11785" max="11785" width="8.86328125" style="1"/>
    <col min="11786" max="11786" width="16.3984375" style="1" customWidth="1"/>
    <col min="11787" max="12035" width="8.86328125" style="1"/>
    <col min="12036" max="12036" width="18" style="1" customWidth="1"/>
    <col min="12037" max="12037" width="13.3984375" style="1" customWidth="1"/>
    <col min="12038" max="12038" width="20.1328125" style="1" customWidth="1"/>
    <col min="12039" max="12039" width="8.86328125" style="1"/>
    <col min="12040" max="12040" width="20.1328125" style="1" customWidth="1"/>
    <col min="12041" max="12041" width="8.86328125" style="1"/>
    <col min="12042" max="12042" width="16.3984375" style="1" customWidth="1"/>
    <col min="12043" max="12291" width="8.86328125" style="1"/>
    <col min="12292" max="12292" width="18" style="1" customWidth="1"/>
    <col min="12293" max="12293" width="13.3984375" style="1" customWidth="1"/>
    <col min="12294" max="12294" width="20.1328125" style="1" customWidth="1"/>
    <col min="12295" max="12295" width="8.86328125" style="1"/>
    <col min="12296" max="12296" width="20.1328125" style="1" customWidth="1"/>
    <col min="12297" max="12297" width="8.86328125" style="1"/>
    <col min="12298" max="12298" width="16.3984375" style="1" customWidth="1"/>
    <col min="12299" max="12547" width="8.86328125" style="1"/>
    <col min="12548" max="12548" width="18" style="1" customWidth="1"/>
    <col min="12549" max="12549" width="13.3984375" style="1" customWidth="1"/>
    <col min="12550" max="12550" width="20.1328125" style="1" customWidth="1"/>
    <col min="12551" max="12551" width="8.86328125" style="1"/>
    <col min="12552" max="12552" width="20.1328125" style="1" customWidth="1"/>
    <col min="12553" max="12553" width="8.86328125" style="1"/>
    <col min="12554" max="12554" width="16.3984375" style="1" customWidth="1"/>
    <col min="12555" max="12803" width="8.86328125" style="1"/>
    <col min="12804" max="12804" width="18" style="1" customWidth="1"/>
    <col min="12805" max="12805" width="13.3984375" style="1" customWidth="1"/>
    <col min="12806" max="12806" width="20.1328125" style="1" customWidth="1"/>
    <col min="12807" max="12807" width="8.86328125" style="1"/>
    <col min="12808" max="12808" width="20.1328125" style="1" customWidth="1"/>
    <col min="12809" max="12809" width="8.86328125" style="1"/>
    <col min="12810" max="12810" width="16.3984375" style="1" customWidth="1"/>
    <col min="12811" max="13059" width="8.86328125" style="1"/>
    <col min="13060" max="13060" width="18" style="1" customWidth="1"/>
    <col min="13061" max="13061" width="13.3984375" style="1" customWidth="1"/>
    <col min="13062" max="13062" width="20.1328125" style="1" customWidth="1"/>
    <col min="13063" max="13063" width="8.86328125" style="1"/>
    <col min="13064" max="13064" width="20.1328125" style="1" customWidth="1"/>
    <col min="13065" max="13065" width="8.86328125" style="1"/>
    <col min="13066" max="13066" width="16.3984375" style="1" customWidth="1"/>
    <col min="13067" max="13315" width="8.86328125" style="1"/>
    <col min="13316" max="13316" width="18" style="1" customWidth="1"/>
    <col min="13317" max="13317" width="13.3984375" style="1" customWidth="1"/>
    <col min="13318" max="13318" width="20.1328125" style="1" customWidth="1"/>
    <col min="13319" max="13319" width="8.86328125" style="1"/>
    <col min="13320" max="13320" width="20.1328125" style="1" customWidth="1"/>
    <col min="13321" max="13321" width="8.86328125" style="1"/>
    <col min="13322" max="13322" width="16.3984375" style="1" customWidth="1"/>
    <col min="13323" max="13571" width="8.86328125" style="1"/>
    <col min="13572" max="13572" width="18" style="1" customWidth="1"/>
    <col min="13573" max="13573" width="13.3984375" style="1" customWidth="1"/>
    <col min="13574" max="13574" width="20.1328125" style="1" customWidth="1"/>
    <col min="13575" max="13575" width="8.86328125" style="1"/>
    <col min="13576" max="13576" width="20.1328125" style="1" customWidth="1"/>
    <col min="13577" max="13577" width="8.86328125" style="1"/>
    <col min="13578" max="13578" width="16.3984375" style="1" customWidth="1"/>
    <col min="13579" max="13827" width="8.86328125" style="1"/>
    <col min="13828" max="13828" width="18" style="1" customWidth="1"/>
    <col min="13829" max="13829" width="13.3984375" style="1" customWidth="1"/>
    <col min="13830" max="13830" width="20.1328125" style="1" customWidth="1"/>
    <col min="13831" max="13831" width="8.86328125" style="1"/>
    <col min="13832" max="13832" width="20.1328125" style="1" customWidth="1"/>
    <col min="13833" max="13833" width="8.86328125" style="1"/>
    <col min="13834" max="13834" width="16.3984375" style="1" customWidth="1"/>
    <col min="13835" max="14083" width="8.86328125" style="1"/>
    <col min="14084" max="14084" width="18" style="1" customWidth="1"/>
    <col min="14085" max="14085" width="13.3984375" style="1" customWidth="1"/>
    <col min="14086" max="14086" width="20.1328125" style="1" customWidth="1"/>
    <col min="14087" max="14087" width="8.86328125" style="1"/>
    <col min="14088" max="14088" width="20.1328125" style="1" customWidth="1"/>
    <col min="14089" max="14089" width="8.86328125" style="1"/>
    <col min="14090" max="14090" width="16.3984375" style="1" customWidth="1"/>
    <col min="14091" max="14339" width="8.86328125" style="1"/>
    <col min="14340" max="14340" width="18" style="1" customWidth="1"/>
    <col min="14341" max="14341" width="13.3984375" style="1" customWidth="1"/>
    <col min="14342" max="14342" width="20.1328125" style="1" customWidth="1"/>
    <col min="14343" max="14343" width="8.86328125" style="1"/>
    <col min="14344" max="14344" width="20.1328125" style="1" customWidth="1"/>
    <col min="14345" max="14345" width="8.86328125" style="1"/>
    <col min="14346" max="14346" width="16.3984375" style="1" customWidth="1"/>
    <col min="14347" max="14595" width="8.86328125" style="1"/>
    <col min="14596" max="14596" width="18" style="1" customWidth="1"/>
    <col min="14597" max="14597" width="13.3984375" style="1" customWidth="1"/>
    <col min="14598" max="14598" width="20.1328125" style="1" customWidth="1"/>
    <col min="14599" max="14599" width="8.86328125" style="1"/>
    <col min="14600" max="14600" width="20.1328125" style="1" customWidth="1"/>
    <col min="14601" max="14601" width="8.86328125" style="1"/>
    <col min="14602" max="14602" width="16.3984375" style="1" customWidth="1"/>
    <col min="14603" max="14851" width="8.86328125" style="1"/>
    <col min="14852" max="14852" width="18" style="1" customWidth="1"/>
    <col min="14853" max="14853" width="13.3984375" style="1" customWidth="1"/>
    <col min="14854" max="14854" width="20.1328125" style="1" customWidth="1"/>
    <col min="14855" max="14855" width="8.86328125" style="1"/>
    <col min="14856" max="14856" width="20.1328125" style="1" customWidth="1"/>
    <col min="14857" max="14857" width="8.86328125" style="1"/>
    <col min="14858" max="14858" width="16.3984375" style="1" customWidth="1"/>
    <col min="14859" max="15107" width="8.86328125" style="1"/>
    <col min="15108" max="15108" width="18" style="1" customWidth="1"/>
    <col min="15109" max="15109" width="13.3984375" style="1" customWidth="1"/>
    <col min="15110" max="15110" width="20.1328125" style="1" customWidth="1"/>
    <col min="15111" max="15111" width="8.86328125" style="1"/>
    <col min="15112" max="15112" width="20.1328125" style="1" customWidth="1"/>
    <col min="15113" max="15113" width="8.86328125" style="1"/>
    <col min="15114" max="15114" width="16.3984375" style="1" customWidth="1"/>
    <col min="15115" max="15363" width="8.86328125" style="1"/>
    <col min="15364" max="15364" width="18" style="1" customWidth="1"/>
    <col min="15365" max="15365" width="13.3984375" style="1" customWidth="1"/>
    <col min="15366" max="15366" width="20.1328125" style="1" customWidth="1"/>
    <col min="15367" max="15367" width="8.86328125" style="1"/>
    <col min="15368" max="15368" width="20.1328125" style="1" customWidth="1"/>
    <col min="15369" max="15369" width="8.86328125" style="1"/>
    <col min="15370" max="15370" width="16.3984375" style="1" customWidth="1"/>
    <col min="15371" max="15619" width="8.86328125" style="1"/>
    <col min="15620" max="15620" width="18" style="1" customWidth="1"/>
    <col min="15621" max="15621" width="13.3984375" style="1" customWidth="1"/>
    <col min="15622" max="15622" width="20.1328125" style="1" customWidth="1"/>
    <col min="15623" max="15623" width="8.86328125" style="1"/>
    <col min="15624" max="15624" width="20.1328125" style="1" customWidth="1"/>
    <col min="15625" max="15625" width="8.86328125" style="1"/>
    <col min="15626" max="15626" width="16.3984375" style="1" customWidth="1"/>
    <col min="15627" max="15875" width="8.86328125" style="1"/>
    <col min="15876" max="15876" width="18" style="1" customWidth="1"/>
    <col min="15877" max="15877" width="13.3984375" style="1" customWidth="1"/>
    <col min="15878" max="15878" width="20.1328125" style="1" customWidth="1"/>
    <col min="15879" max="15879" width="8.86328125" style="1"/>
    <col min="15880" max="15880" width="20.1328125" style="1" customWidth="1"/>
    <col min="15881" max="15881" width="8.86328125" style="1"/>
    <col min="15882" max="15882" width="16.3984375" style="1" customWidth="1"/>
    <col min="15883" max="16131" width="8.86328125" style="1"/>
    <col min="16132" max="16132" width="18" style="1" customWidth="1"/>
    <col min="16133" max="16133" width="13.3984375" style="1" customWidth="1"/>
    <col min="16134" max="16134" width="20.1328125" style="1" customWidth="1"/>
    <col min="16135" max="16135" width="8.86328125" style="1"/>
    <col min="16136" max="16136" width="20.1328125" style="1" customWidth="1"/>
    <col min="16137" max="16137" width="8.86328125" style="1"/>
    <col min="16138" max="16138" width="16.3984375" style="1" customWidth="1"/>
    <col min="16139" max="16384" width="8.86328125" style="1"/>
  </cols>
  <sheetData>
    <row r="1" spans="1:29">
      <c r="A1" s="133" t="s">
        <v>56</v>
      </c>
      <c r="B1" s="134" t="s">
        <v>57</v>
      </c>
      <c r="C1" s="134" t="s">
        <v>57</v>
      </c>
      <c r="D1" s="134" t="s">
        <v>7</v>
      </c>
      <c r="E1" s="134" t="s">
        <v>58</v>
      </c>
    </row>
    <row r="2" spans="1:29">
      <c r="A2" s="135" t="s">
        <v>59</v>
      </c>
      <c r="B2" s="136">
        <v>0</v>
      </c>
      <c r="C2" s="137">
        <v>0</v>
      </c>
      <c r="D2" s="136">
        <v>0</v>
      </c>
      <c r="E2" s="136">
        <v>0</v>
      </c>
      <c r="F2" s="138"/>
      <c r="O2" s="139"/>
    </row>
    <row r="3" spans="1:29">
      <c r="A3" s="135" t="s">
        <v>60</v>
      </c>
      <c r="B3" s="136">
        <v>0</v>
      </c>
      <c r="C3" s="136">
        <v>0</v>
      </c>
      <c r="D3" s="136">
        <v>0</v>
      </c>
      <c r="E3" s="136">
        <v>0</v>
      </c>
      <c r="F3" s="138"/>
      <c r="O3" s="140"/>
    </row>
    <row r="4" spans="1:29">
      <c r="A4" s="141" t="s">
        <v>61</v>
      </c>
      <c r="B4" s="142"/>
      <c r="C4" s="142"/>
      <c r="D4" s="142"/>
      <c r="E4" s="142"/>
      <c r="F4" s="138"/>
      <c r="O4" s="143"/>
    </row>
    <row r="5" spans="1:29">
      <c r="A5" s="135" t="s">
        <v>59</v>
      </c>
      <c r="B5" s="136">
        <v>0</v>
      </c>
      <c r="C5" s="136">
        <v>0</v>
      </c>
      <c r="D5" s="136">
        <v>0</v>
      </c>
      <c r="E5" s="136">
        <v>0</v>
      </c>
      <c r="F5" s="138"/>
      <c r="O5" s="143"/>
    </row>
    <row r="6" spans="1:29">
      <c r="A6" s="135" t="s">
        <v>60</v>
      </c>
      <c r="B6" s="136">
        <v>0</v>
      </c>
      <c r="C6" s="136">
        <v>0</v>
      </c>
      <c r="D6" s="136">
        <v>0</v>
      </c>
      <c r="E6" s="136">
        <v>0</v>
      </c>
      <c r="F6" s="138"/>
      <c r="O6" s="143"/>
    </row>
    <row r="7" spans="1:29">
      <c r="A7" s="141" t="s">
        <v>62</v>
      </c>
      <c r="B7" s="142"/>
      <c r="C7" s="142"/>
      <c r="D7" s="142"/>
      <c r="E7" s="144"/>
      <c r="F7" s="138"/>
      <c r="O7" s="143"/>
    </row>
    <row r="8" spans="1:29">
      <c r="A8" s="135" t="s">
        <v>59</v>
      </c>
      <c r="B8" s="136">
        <v>0</v>
      </c>
      <c r="C8" s="136">
        <v>0</v>
      </c>
      <c r="D8" s="136">
        <v>0</v>
      </c>
      <c r="E8" s="145"/>
      <c r="F8" s="138"/>
      <c r="O8" s="143"/>
    </row>
    <row r="9" spans="1:29">
      <c r="A9" s="135" t="s">
        <v>60</v>
      </c>
      <c r="B9" s="136">
        <v>0</v>
      </c>
      <c r="C9" s="136">
        <v>0</v>
      </c>
      <c r="D9" s="136">
        <v>0</v>
      </c>
      <c r="E9" s="145"/>
      <c r="F9" s="138"/>
      <c r="O9" s="143"/>
    </row>
    <row r="10" spans="1:29" ht="13.15" thickBot="1">
      <c r="A10" s="146" t="s">
        <v>8</v>
      </c>
      <c r="B10" s="147">
        <v>0</v>
      </c>
      <c r="C10" s="147">
        <v>0</v>
      </c>
      <c r="D10" s="147">
        <v>0</v>
      </c>
      <c r="E10" s="148"/>
      <c r="F10" s="138"/>
      <c r="O10" s="143"/>
    </row>
    <row r="11" spans="1:29">
      <c r="A11" s="149"/>
      <c r="B11" s="138"/>
      <c r="C11" s="138"/>
      <c r="D11" s="138"/>
      <c r="E11" s="138"/>
      <c r="F11" s="138"/>
      <c r="G11" s="138"/>
      <c r="H11" s="138"/>
      <c r="I11" s="138"/>
      <c r="O11" s="140"/>
    </row>
    <row r="12" spans="1:29">
      <c r="O12" s="143"/>
    </row>
    <row r="13" spans="1:29">
      <c r="A13" s="151"/>
      <c r="B13" s="8"/>
      <c r="C13" s="8"/>
      <c r="D13" s="8"/>
      <c r="E13" s="8"/>
      <c r="F13" s="8"/>
      <c r="G13" s="8"/>
      <c r="H13" s="8"/>
      <c r="I13" s="8"/>
      <c r="J13" s="8"/>
      <c r="K13" s="8"/>
      <c r="L13" s="8"/>
      <c r="O13" s="143"/>
    </row>
    <row r="14" spans="1:29">
      <c r="A14" s="152" t="s">
        <v>63</v>
      </c>
      <c r="B14" s="153"/>
      <c r="C14" s="152" t="s">
        <v>64</v>
      </c>
      <c r="D14" s="153"/>
      <c r="E14" s="152" t="s">
        <v>7</v>
      </c>
      <c r="F14" s="153"/>
      <c r="G14" s="152" t="s">
        <v>58</v>
      </c>
      <c r="H14" s="152"/>
      <c r="I14" s="152" t="s">
        <v>65</v>
      </c>
      <c r="J14" s="154"/>
      <c r="K14" s="155" t="s">
        <v>66</v>
      </c>
      <c r="L14" s="154"/>
      <c r="M14" s="155" t="s">
        <v>67</v>
      </c>
      <c r="O14" s="156"/>
      <c r="P14" s="157" t="s">
        <v>63</v>
      </c>
      <c r="Q14" s="158"/>
      <c r="R14" s="157" t="s">
        <v>64</v>
      </c>
      <c r="S14" s="158"/>
      <c r="T14" s="157" t="s">
        <v>7</v>
      </c>
      <c r="U14" s="158"/>
      <c r="V14" s="157" t="s">
        <v>68</v>
      </c>
      <c r="W14" s="157"/>
      <c r="X14" s="157" t="s">
        <v>65</v>
      </c>
      <c r="Y14" s="159"/>
      <c r="Z14" s="160" t="s">
        <v>66</v>
      </c>
      <c r="AA14" s="159"/>
      <c r="AB14" s="160" t="s">
        <v>67</v>
      </c>
      <c r="AC14" s="161"/>
    </row>
    <row r="15" spans="1:29">
      <c r="A15" s="137"/>
      <c r="B15" s="137"/>
      <c r="C15" s="137"/>
      <c r="D15" s="137"/>
      <c r="E15" s="137"/>
      <c r="F15" s="137"/>
      <c r="G15" s="137"/>
      <c r="H15" s="137"/>
      <c r="I15" s="137"/>
      <c r="J15" s="8"/>
      <c r="K15" s="8"/>
      <c r="L15" s="8"/>
      <c r="M15" s="8"/>
      <c r="O15" s="156"/>
      <c r="P15" s="81"/>
      <c r="Q15" s="81"/>
      <c r="R15" s="81"/>
      <c r="S15" s="81"/>
      <c r="T15" s="81"/>
      <c r="U15" s="81"/>
      <c r="V15" s="81"/>
      <c r="W15" s="81"/>
      <c r="X15" s="81"/>
      <c r="Y15" s="62"/>
      <c r="Z15" s="62"/>
      <c r="AA15" s="62"/>
      <c r="AB15" s="62"/>
      <c r="AC15" s="161"/>
    </row>
    <row r="16" spans="1:29">
      <c r="A16" s="162" t="s">
        <v>69</v>
      </c>
      <c r="B16" s="137"/>
      <c r="C16" s="162" t="s">
        <v>69</v>
      </c>
      <c r="D16" s="137"/>
      <c r="E16" s="162" t="s">
        <v>69</v>
      </c>
      <c r="F16" s="137"/>
      <c r="G16" s="162" t="s">
        <v>69</v>
      </c>
      <c r="H16" s="81"/>
      <c r="I16" s="162" t="s">
        <v>69</v>
      </c>
      <c r="J16" s="8"/>
      <c r="K16" s="162" t="s">
        <v>69</v>
      </c>
      <c r="L16" s="8"/>
      <c r="M16" s="162" t="s">
        <v>69</v>
      </c>
      <c r="O16" s="156"/>
      <c r="P16" s="81" t="s">
        <v>69</v>
      </c>
      <c r="Q16" s="81"/>
      <c r="R16" s="81" t="s">
        <v>69</v>
      </c>
      <c r="S16" s="81"/>
      <c r="T16" s="81" t="s">
        <v>69</v>
      </c>
      <c r="U16" s="81"/>
      <c r="V16" s="81" t="s">
        <v>69</v>
      </c>
      <c r="W16" s="81"/>
      <c r="X16" s="81" t="s">
        <v>69</v>
      </c>
      <c r="Y16" s="62"/>
      <c r="Z16" s="81" t="s">
        <v>69</v>
      </c>
      <c r="AA16" s="62"/>
      <c r="AB16" s="81" t="s">
        <v>69</v>
      </c>
      <c r="AC16" s="161"/>
    </row>
    <row r="17" spans="1:29">
      <c r="A17" s="162">
        <f>'Fert Calculator'!E7*50*2.47</f>
        <v>0</v>
      </c>
      <c r="B17" s="137"/>
      <c r="C17" s="162">
        <f>'Fert Calculator'!E12*50*2.47</f>
        <v>0</v>
      </c>
      <c r="D17" s="137"/>
      <c r="E17" s="162">
        <f>'Fert Calculator'!E17*50*2.47</f>
        <v>0</v>
      </c>
      <c r="F17" s="137"/>
      <c r="G17" s="162">
        <f>'Fert Calculator'!E22*50*2.47</f>
        <v>0</v>
      </c>
      <c r="H17" s="81"/>
      <c r="I17" s="162">
        <f>'Fert Calculator'!E27*50*2.47</f>
        <v>0</v>
      </c>
      <c r="J17" s="8"/>
      <c r="K17" s="162">
        <f>'Fert Calculator'!E38*50*2.47</f>
        <v>0</v>
      </c>
      <c r="L17" s="8"/>
      <c r="M17" s="162">
        <f>'Fert Calculator'!E51*50*2.47</f>
        <v>0</v>
      </c>
      <c r="O17" s="156"/>
      <c r="P17" s="81">
        <f>'Fert Calculator'!T7*50*2.47</f>
        <v>0</v>
      </c>
      <c r="Q17" s="81"/>
      <c r="R17" s="81">
        <f>'Fert Calculator'!T12*50*2.47</f>
        <v>0</v>
      </c>
      <c r="S17" s="81"/>
      <c r="T17" s="81">
        <f>'Fert Calculator'!T17*50*2.47</f>
        <v>0</v>
      </c>
      <c r="U17" s="81"/>
      <c r="V17" s="81">
        <f>'Fert Calculator'!T22*50*2.47</f>
        <v>0</v>
      </c>
      <c r="W17" s="81"/>
      <c r="X17" s="81">
        <f>'Fert Calculator'!T27*50*2.47</f>
        <v>0</v>
      </c>
      <c r="Y17" s="62"/>
      <c r="Z17" s="81">
        <f>'Fert Calculator'!T38*50*2.47</f>
        <v>0</v>
      </c>
      <c r="AA17" s="62"/>
      <c r="AB17" s="81">
        <f>'Fert Calculator'!T51*50*2.47</f>
        <v>0</v>
      </c>
      <c r="AC17" s="161"/>
    </row>
    <row r="18" spans="1:29">
      <c r="A18" s="163" t="s">
        <v>18</v>
      </c>
      <c r="B18" s="137"/>
      <c r="C18" s="163" t="s">
        <v>18</v>
      </c>
      <c r="D18" s="137"/>
      <c r="E18" s="163" t="s">
        <v>18</v>
      </c>
      <c r="F18" s="137"/>
      <c r="G18" s="163" t="s">
        <v>18</v>
      </c>
      <c r="H18" s="81"/>
      <c r="I18" s="163" t="s">
        <v>18</v>
      </c>
      <c r="J18" s="8"/>
      <c r="K18" s="163" t="s">
        <v>18</v>
      </c>
      <c r="L18" s="8"/>
      <c r="M18" s="163" t="s">
        <v>18</v>
      </c>
      <c r="O18" s="156"/>
      <c r="P18" s="81" t="s">
        <v>18</v>
      </c>
      <c r="Q18" s="81"/>
      <c r="R18" s="81" t="s">
        <v>18</v>
      </c>
      <c r="S18" s="81"/>
      <c r="T18" s="81" t="s">
        <v>18</v>
      </c>
      <c r="U18" s="81"/>
      <c r="V18" s="81" t="s">
        <v>18</v>
      </c>
      <c r="W18" s="81"/>
      <c r="X18" s="81" t="s">
        <v>18</v>
      </c>
      <c r="Y18" s="62"/>
      <c r="Z18" s="81" t="s">
        <v>18</v>
      </c>
      <c r="AA18" s="62"/>
      <c r="AB18" s="81" t="s">
        <v>18</v>
      </c>
      <c r="AC18" s="161"/>
    </row>
    <row r="19" spans="1:29">
      <c r="A19" s="163">
        <f>'Fert Calculator'!C7</f>
        <v>0</v>
      </c>
      <c r="B19" s="137"/>
      <c r="C19" s="163">
        <f>'Fert Calculator'!C12</f>
        <v>0</v>
      </c>
      <c r="D19" s="137"/>
      <c r="E19" s="163">
        <f>'Fert Calculator'!C17</f>
        <v>0</v>
      </c>
      <c r="F19" s="137"/>
      <c r="G19" s="163">
        <f>'Fert Calculator'!C22</f>
        <v>0</v>
      </c>
      <c r="H19" s="81"/>
      <c r="I19" s="163">
        <f>'Fert Calculator'!C27</f>
        <v>0</v>
      </c>
      <c r="J19" s="8"/>
      <c r="K19" s="163">
        <f>'Fert Calculator'!C38</f>
        <v>0</v>
      </c>
      <c r="L19" s="8"/>
      <c r="M19" s="163">
        <f>'Fert Calculator'!C51</f>
        <v>0</v>
      </c>
      <c r="O19" s="156"/>
      <c r="P19" s="81">
        <f>'Fert Calculator'!R7</f>
        <v>0</v>
      </c>
      <c r="Q19" s="81"/>
      <c r="R19" s="81">
        <f>'Fert Calculator'!R12</f>
        <v>0</v>
      </c>
      <c r="S19" s="81"/>
      <c r="T19" s="81">
        <f>'Fert Calculator'!R17</f>
        <v>0</v>
      </c>
      <c r="U19" s="81"/>
      <c r="V19" s="81">
        <f>'Fert Calculator'!R22</f>
        <v>0</v>
      </c>
      <c r="W19" s="81"/>
      <c r="X19" s="81">
        <f>'Fert Calculator'!R27</f>
        <v>0</v>
      </c>
      <c r="Y19" s="62"/>
      <c r="Z19" s="81">
        <f>'Fert Calculator'!R38</f>
        <v>0</v>
      </c>
      <c r="AA19" s="62"/>
      <c r="AB19" s="81">
        <f>'Fert Calculator'!R51</f>
        <v>0</v>
      </c>
      <c r="AC19" s="161"/>
    </row>
    <row r="20" spans="1:29" ht="14.25">
      <c r="A20" s="164" t="s">
        <v>70</v>
      </c>
      <c r="B20" s="137"/>
      <c r="C20" s="164" t="s">
        <v>70</v>
      </c>
      <c r="D20" s="137"/>
      <c r="E20" s="164" t="s">
        <v>70</v>
      </c>
      <c r="F20" s="137"/>
      <c r="G20" s="164" t="s">
        <v>70</v>
      </c>
      <c r="H20" s="81"/>
      <c r="I20" s="164" t="s">
        <v>70</v>
      </c>
      <c r="J20" s="8"/>
      <c r="K20" s="164" t="s">
        <v>70</v>
      </c>
      <c r="L20" s="8"/>
      <c r="M20" s="164" t="s">
        <v>70</v>
      </c>
      <c r="O20" s="156"/>
      <c r="P20" s="81" t="s">
        <v>70</v>
      </c>
      <c r="Q20" s="81"/>
      <c r="R20" s="81" t="s">
        <v>70</v>
      </c>
      <c r="S20" s="81"/>
      <c r="T20" s="81" t="s">
        <v>70</v>
      </c>
      <c r="U20" s="81"/>
      <c r="V20" s="81" t="s">
        <v>70</v>
      </c>
      <c r="W20" s="81"/>
      <c r="X20" s="81" t="s">
        <v>70</v>
      </c>
      <c r="Y20" s="62"/>
      <c r="Z20" s="81" t="s">
        <v>70</v>
      </c>
      <c r="AA20" s="62"/>
      <c r="AB20" s="81" t="s">
        <v>70</v>
      </c>
      <c r="AC20" s="161"/>
    </row>
    <row r="21" spans="1:29">
      <c r="A21" s="164">
        <f>'Fert Calculator'!F7*1000</f>
        <v>0</v>
      </c>
      <c r="B21" s="137"/>
      <c r="C21" s="164">
        <f>'Fert Calculator'!F12*1000</f>
        <v>0</v>
      </c>
      <c r="D21" s="137"/>
      <c r="E21" s="164">
        <f>'Fert Calculator'!F17*1000</f>
        <v>0</v>
      </c>
      <c r="F21" s="137"/>
      <c r="G21" s="164">
        <f>'Fert Calculator'!F22*1000</f>
        <v>0</v>
      </c>
      <c r="H21" s="81"/>
      <c r="I21" s="164">
        <f>'Fert Calculator'!F27*1000</f>
        <v>0</v>
      </c>
      <c r="J21" s="8"/>
      <c r="K21" s="164">
        <f>'Fert Calculator'!F38*1000</f>
        <v>0</v>
      </c>
      <c r="L21" s="8"/>
      <c r="M21" s="164">
        <f>'Fert Calculator'!F51*1000</f>
        <v>0</v>
      </c>
      <c r="O21" s="156"/>
      <c r="P21" s="81">
        <f>'Fert Calculator'!U7*1000</f>
        <v>0</v>
      </c>
      <c r="Q21" s="81"/>
      <c r="R21" s="81">
        <f>'Fert Calculator'!U12*1000</f>
        <v>5000</v>
      </c>
      <c r="S21" s="81"/>
      <c r="T21" s="81">
        <f>'Fert Calculator'!U17*1000</f>
        <v>0</v>
      </c>
      <c r="U21" s="81"/>
      <c r="V21" s="81">
        <f>'Fert Calculator'!U22*1000</f>
        <v>0</v>
      </c>
      <c r="W21" s="81"/>
      <c r="X21" s="81">
        <f>'Fert Calculator'!U27*1000</f>
        <v>0</v>
      </c>
      <c r="Y21" s="62"/>
      <c r="Z21" s="81">
        <f>'Fert Calculator'!U38*1000</f>
        <v>0</v>
      </c>
      <c r="AA21" s="62"/>
      <c r="AB21" s="81">
        <f>'Fert Calculator'!U51*1000</f>
        <v>0</v>
      </c>
      <c r="AC21" s="161"/>
    </row>
    <row r="22" spans="1:29">
      <c r="A22" s="137"/>
      <c r="B22" s="137"/>
      <c r="C22" s="137"/>
      <c r="D22" s="137"/>
      <c r="E22" s="137"/>
      <c r="F22" s="137"/>
      <c r="G22" s="137"/>
      <c r="H22" s="137"/>
      <c r="I22" s="137"/>
      <c r="J22" s="8"/>
      <c r="K22" s="137"/>
      <c r="L22" s="8"/>
      <c r="M22" s="137"/>
      <c r="O22" s="156"/>
      <c r="P22" s="81"/>
      <c r="Q22" s="81"/>
      <c r="R22" s="81"/>
      <c r="S22" s="81"/>
      <c r="T22" s="81"/>
      <c r="U22" s="81"/>
      <c r="V22" s="81"/>
      <c r="W22" s="81"/>
      <c r="X22" s="81"/>
      <c r="Y22" s="62"/>
      <c r="Z22" s="81"/>
      <c r="AA22" s="62"/>
      <c r="AB22" s="81"/>
      <c r="AC22" s="161"/>
    </row>
    <row r="23" spans="1:29" ht="13.15" thickBot="1">
      <c r="A23" s="137" t="s">
        <v>71</v>
      </c>
      <c r="B23" s="137"/>
      <c r="C23" s="137" t="s">
        <v>71</v>
      </c>
      <c r="D23" s="137"/>
      <c r="E23" s="137" t="s">
        <v>71</v>
      </c>
      <c r="F23" s="137"/>
      <c r="G23" s="137" t="s">
        <v>71</v>
      </c>
      <c r="H23" s="137"/>
      <c r="I23" s="137" t="s">
        <v>71</v>
      </c>
      <c r="J23" s="8"/>
      <c r="K23" s="137" t="s">
        <v>71</v>
      </c>
      <c r="L23" s="8"/>
      <c r="M23" s="137" t="s">
        <v>71</v>
      </c>
      <c r="O23" s="156"/>
      <c r="P23" s="81" t="s">
        <v>71</v>
      </c>
      <c r="Q23" s="81"/>
      <c r="R23" s="81" t="s">
        <v>71</v>
      </c>
      <c r="S23" s="81"/>
      <c r="T23" s="81" t="s">
        <v>71</v>
      </c>
      <c r="U23" s="81"/>
      <c r="V23" s="81" t="s">
        <v>71</v>
      </c>
      <c r="W23" s="81"/>
      <c r="X23" s="81" t="s">
        <v>71</v>
      </c>
      <c r="Y23" s="62"/>
      <c r="Z23" s="81" t="s">
        <v>71</v>
      </c>
      <c r="AA23" s="62"/>
      <c r="AB23" s="81" t="s">
        <v>71</v>
      </c>
      <c r="AC23" s="161"/>
    </row>
    <row r="24" spans="1:29" ht="13.15" thickBot="1">
      <c r="A24" s="165">
        <f>IF(A17&gt;0,(A17),IF(A19&gt;0,(A19),IF(A21&gt;0,(A21),(0))))</f>
        <v>0</v>
      </c>
      <c r="B24" s="137"/>
      <c r="C24" s="165">
        <f>IF(C17&gt;0,(C17),IF(C19&gt;0,(C19),IF(C21&gt;0,(C21),(0))))</f>
        <v>0</v>
      </c>
      <c r="D24" s="137"/>
      <c r="E24" s="165">
        <f>IF(E17&gt;0,(E17),IF(E19&gt;0,(E19),IF(E21&gt;0,(E21),(0))))</f>
        <v>0</v>
      </c>
      <c r="F24" s="137"/>
      <c r="G24" s="165">
        <f>IF(G17&gt;0,(G17),IF(G19&gt;0,(G19),IF(G21&gt;0,(G21),(0))))</f>
        <v>0</v>
      </c>
      <c r="H24" s="137"/>
      <c r="I24" s="165">
        <f>IF(I17&gt;0,(I17),IF(I19&gt;0,(I19),IF(I21&gt;0,(I21),(0))))</f>
        <v>0</v>
      </c>
      <c r="J24" s="8"/>
      <c r="K24" s="165">
        <f>IF(K17&gt;0,(K17),IF(K19&gt;0,(K19),IF(K21&gt;0,(K21),(0))))</f>
        <v>0</v>
      </c>
      <c r="L24" s="8"/>
      <c r="M24" s="165">
        <f>IF(M17&gt;0,(M17),IF(M19&gt;0,(M19),IF(M21&gt;0,(M21),(0))))</f>
        <v>0</v>
      </c>
      <c r="O24" s="156"/>
      <c r="P24" s="165">
        <f>IF(P17&gt;0,(P17),IF(P19&gt;0,(P19),IF(P21&gt;0,(P21),(0))))</f>
        <v>0</v>
      </c>
      <c r="Q24" s="81"/>
      <c r="R24" s="165">
        <f>IF(R17&gt;0,(R17),IF(R19&gt;0,(R19),IF(R21&gt;0,(R21),(0))))</f>
        <v>5000</v>
      </c>
      <c r="S24" s="81"/>
      <c r="T24" s="165">
        <f>IF(T17&gt;0,(T17),IF(T19&gt;0,(T19),IF(T21&gt;0,(T21),(0))))</f>
        <v>0</v>
      </c>
      <c r="U24" s="81"/>
      <c r="V24" s="165">
        <f>IF(V17&gt;0,(V17),IF(V19&gt;0,(V19),IF(V21&gt;0,(V21),(0))))</f>
        <v>0</v>
      </c>
      <c r="W24" s="81"/>
      <c r="X24" s="165">
        <f>IF(X17&gt;0,(X17),IF(X19&gt;0,(X19),IF(X21&gt;0,(X21),(0))))</f>
        <v>0</v>
      </c>
      <c r="Y24" s="62"/>
      <c r="Z24" s="165">
        <f>IF(Z17&gt;0,(Z17),IF(Z19&gt;0,(Z19),IF(Z21&gt;0,(Z21),(0))))</f>
        <v>0</v>
      </c>
      <c r="AA24" s="62"/>
      <c r="AB24" s="165">
        <f>IF(AB17&gt;0,(AB17),IF(AB19&gt;0,(AB19),IF(AB21&gt;0,(AB21),(0))))</f>
        <v>0</v>
      </c>
      <c r="AC24" s="161"/>
    </row>
    <row r="25" spans="1:29">
      <c r="A25" s="166"/>
      <c r="B25" s="137"/>
      <c r="C25" s="137"/>
      <c r="D25" s="137"/>
      <c r="E25" s="137"/>
      <c r="F25" s="137"/>
      <c r="G25" s="137"/>
      <c r="H25" s="137"/>
      <c r="I25" s="137"/>
      <c r="J25" s="8"/>
      <c r="K25" s="8"/>
      <c r="L25" s="8"/>
      <c r="O25" s="156"/>
      <c r="P25" s="161"/>
      <c r="Q25" s="161"/>
      <c r="R25" s="161"/>
      <c r="S25" s="161"/>
      <c r="T25" s="161"/>
      <c r="U25" s="161"/>
      <c r="V25" s="161"/>
      <c r="W25" s="161"/>
      <c r="X25" s="161"/>
      <c r="Y25" s="161"/>
      <c r="Z25" s="161"/>
      <c r="AA25" s="161"/>
      <c r="AB25" s="161"/>
      <c r="AC25" s="161"/>
    </row>
    <row r="26" spans="1:29">
      <c r="A26" s="166" t="s">
        <v>63</v>
      </c>
      <c r="B26" s="8"/>
      <c r="C26" s="8" t="s">
        <v>64</v>
      </c>
      <c r="D26" s="8"/>
      <c r="E26" s="8" t="s">
        <v>7</v>
      </c>
      <c r="F26" s="8"/>
      <c r="G26" s="8" t="s">
        <v>58</v>
      </c>
      <c r="H26" s="8"/>
      <c r="I26" s="8" t="s">
        <v>65</v>
      </c>
      <c r="J26" s="8"/>
      <c r="K26" s="8" t="s">
        <v>66</v>
      </c>
      <c r="L26" s="8"/>
      <c r="M26" s="1" t="s">
        <v>67</v>
      </c>
      <c r="O26" s="143"/>
      <c r="P26" s="1" t="s">
        <v>63</v>
      </c>
      <c r="R26" s="1" t="s">
        <v>64</v>
      </c>
      <c r="T26" s="1" t="s">
        <v>7</v>
      </c>
      <c r="V26" s="1" t="s">
        <v>68</v>
      </c>
      <c r="X26" s="1" t="s">
        <v>65</v>
      </c>
      <c r="Z26" s="1" t="s">
        <v>66</v>
      </c>
      <c r="AB26" s="1" t="s">
        <v>67</v>
      </c>
    </row>
    <row r="27" spans="1:29">
      <c r="A27" s="166"/>
      <c r="B27" s="8"/>
      <c r="C27" s="8"/>
      <c r="D27" s="8"/>
      <c r="E27" s="8"/>
      <c r="F27" s="8"/>
      <c r="G27" s="8"/>
      <c r="H27" s="8"/>
      <c r="I27" s="8"/>
      <c r="J27" s="8"/>
      <c r="K27" s="8"/>
      <c r="L27" s="8"/>
      <c r="O27" s="143"/>
    </row>
    <row r="28" spans="1:29">
      <c r="A28" s="166" t="s">
        <v>69</v>
      </c>
      <c r="B28" s="8"/>
      <c r="C28" s="8" t="s">
        <v>69</v>
      </c>
      <c r="D28" s="8"/>
      <c r="E28" s="8" t="s">
        <v>69</v>
      </c>
      <c r="F28" s="8"/>
      <c r="G28" s="8" t="s">
        <v>69</v>
      </c>
      <c r="H28" s="8"/>
      <c r="I28" s="8" t="s">
        <v>69</v>
      </c>
      <c r="J28" s="8"/>
      <c r="K28" s="8" t="s">
        <v>69</v>
      </c>
      <c r="L28" s="8"/>
      <c r="M28" s="1" t="s">
        <v>69</v>
      </c>
      <c r="O28" s="143"/>
      <c r="P28" s="1" t="s">
        <v>69</v>
      </c>
      <c r="R28" s="1" t="s">
        <v>69</v>
      </c>
      <c r="T28" s="1" t="s">
        <v>69</v>
      </c>
      <c r="V28" s="1" t="s">
        <v>69</v>
      </c>
      <c r="X28" s="1" t="s">
        <v>69</v>
      </c>
      <c r="Z28" s="1" t="s">
        <v>69</v>
      </c>
      <c r="AB28" s="1" t="s">
        <v>69</v>
      </c>
    </row>
    <row r="29" spans="1:29">
      <c r="A29" s="166">
        <f>'Fert Calculator'!E63*50*2.47</f>
        <v>0</v>
      </c>
      <c r="B29" s="8"/>
      <c r="C29" s="8">
        <f>'Fert Calculator'!E68*50*2.47</f>
        <v>0</v>
      </c>
      <c r="D29" s="8"/>
      <c r="E29" s="8">
        <f>'Fert Calculator'!E73*50*2.47</f>
        <v>0</v>
      </c>
      <c r="F29" s="8"/>
      <c r="G29" s="8">
        <f>'Fert Calculator'!E78*50*2.47</f>
        <v>0</v>
      </c>
      <c r="H29" s="8"/>
      <c r="I29" s="8">
        <f>'Fert Calculator'!E83*50*2.47</f>
        <v>0</v>
      </c>
      <c r="J29" s="8"/>
      <c r="K29" s="8">
        <f>'Fert Calculator'!E94*50*2.47</f>
        <v>0</v>
      </c>
      <c r="L29" s="8"/>
      <c r="M29" s="1">
        <f>'Fert Calculator'!E108*50*2.47</f>
        <v>0</v>
      </c>
      <c r="O29" s="143"/>
      <c r="P29" s="1">
        <f>'Fert Calculator'!T63*50*2.47</f>
        <v>0</v>
      </c>
      <c r="R29" s="1">
        <f>'Fert Calculator'!T12*50*2.47</f>
        <v>0</v>
      </c>
      <c r="T29" s="1">
        <f>'Fert Calculator'!T73*50*2.47</f>
        <v>0</v>
      </c>
      <c r="V29" s="1">
        <f>'Fert Calculator'!T78*50*2.47</f>
        <v>0</v>
      </c>
      <c r="X29" s="1">
        <f>'Fert Calculator'!T83*50*2.47</f>
        <v>0</v>
      </c>
      <c r="Z29" s="1">
        <f>'Fert Calculator'!T94*50*2.47</f>
        <v>0</v>
      </c>
      <c r="AB29" s="1">
        <f>'Fert Calculator'!T108*50*2.47</f>
        <v>0</v>
      </c>
    </row>
    <row r="30" spans="1:29">
      <c r="A30" s="166" t="s">
        <v>18</v>
      </c>
      <c r="B30" s="8"/>
      <c r="C30" s="8" t="s">
        <v>18</v>
      </c>
      <c r="D30" s="8"/>
      <c r="E30" s="8" t="s">
        <v>18</v>
      </c>
      <c r="F30" s="8"/>
      <c r="G30" s="8" t="s">
        <v>18</v>
      </c>
      <c r="H30" s="8"/>
      <c r="I30" s="8" t="s">
        <v>18</v>
      </c>
      <c r="J30" s="8"/>
      <c r="K30" s="8" t="s">
        <v>18</v>
      </c>
      <c r="L30" s="8"/>
      <c r="M30" s="1" t="s">
        <v>18</v>
      </c>
      <c r="O30" s="140"/>
      <c r="P30" s="1" t="s">
        <v>18</v>
      </c>
      <c r="R30" s="1" t="s">
        <v>18</v>
      </c>
      <c r="T30" s="1" t="s">
        <v>18</v>
      </c>
      <c r="V30" s="1" t="s">
        <v>18</v>
      </c>
      <c r="X30" s="1" t="s">
        <v>18</v>
      </c>
      <c r="Z30" s="1" t="s">
        <v>18</v>
      </c>
      <c r="AB30" s="1" t="s">
        <v>18</v>
      </c>
    </row>
    <row r="31" spans="1:29">
      <c r="A31" s="166">
        <f>'Fert Calculator'!C63</f>
        <v>0</v>
      </c>
      <c r="B31" s="8"/>
      <c r="C31" s="8">
        <f>'Fert Calculator'!C68</f>
        <v>0</v>
      </c>
      <c r="D31" s="8"/>
      <c r="E31" s="8">
        <f>'Fert Calculator'!C73</f>
        <v>200</v>
      </c>
      <c r="F31" s="8"/>
      <c r="G31" s="8">
        <f>'Fert Calculator'!C78</f>
        <v>0</v>
      </c>
      <c r="H31" s="8"/>
      <c r="I31" s="8">
        <f>'Fert Calculator'!C83</f>
        <v>0</v>
      </c>
      <c r="J31" s="8"/>
      <c r="K31" s="8">
        <f>'Fert Calculator'!C94</f>
        <v>0</v>
      </c>
      <c r="L31" s="8"/>
      <c r="M31" s="1">
        <f>'Fert Calculator'!C108</f>
        <v>0</v>
      </c>
      <c r="O31" s="143"/>
      <c r="P31" s="1">
        <f>'Fert Calculator'!R63</f>
        <v>0</v>
      </c>
      <c r="R31" s="1">
        <f>'Fert Calculator'!R12</f>
        <v>0</v>
      </c>
      <c r="T31" s="1">
        <f>'Fert Calculator'!R73</f>
        <v>0</v>
      </c>
      <c r="V31" s="1">
        <f>'Fert Calculator'!R78</f>
        <v>0</v>
      </c>
      <c r="X31" s="1">
        <f>'Fert Calculator'!R83</f>
        <v>0</v>
      </c>
      <c r="Z31" s="1">
        <f>'Fert Calculator'!R94</f>
        <v>0</v>
      </c>
      <c r="AB31" s="1">
        <f>'Fert Calculator'!R108</f>
        <v>0</v>
      </c>
    </row>
    <row r="32" spans="1:29">
      <c r="A32" s="166" t="s">
        <v>72</v>
      </c>
      <c r="B32" s="8"/>
      <c r="C32" s="8" t="s">
        <v>72</v>
      </c>
      <c r="D32" s="8"/>
      <c r="E32" s="8" t="s">
        <v>72</v>
      </c>
      <c r="F32" s="8"/>
      <c r="G32" s="8" t="s">
        <v>72</v>
      </c>
      <c r="H32" s="8"/>
      <c r="I32" s="8" t="s">
        <v>72</v>
      </c>
      <c r="J32" s="8"/>
      <c r="K32" s="8" t="s">
        <v>72</v>
      </c>
      <c r="L32" s="8"/>
      <c r="M32" s="1" t="s">
        <v>72</v>
      </c>
      <c r="O32" s="143"/>
      <c r="P32" s="1" t="s">
        <v>72</v>
      </c>
      <c r="R32" s="1" t="s">
        <v>72</v>
      </c>
      <c r="T32" s="1" t="s">
        <v>72</v>
      </c>
      <c r="V32" s="1" t="s">
        <v>72</v>
      </c>
      <c r="X32" s="1" t="s">
        <v>72</v>
      </c>
      <c r="Z32" s="1" t="s">
        <v>72</v>
      </c>
      <c r="AB32" s="1" t="s">
        <v>72</v>
      </c>
    </row>
    <row r="33" spans="1:28">
      <c r="A33" s="166">
        <f>'Fert Calculator'!F63*1000</f>
        <v>0</v>
      </c>
      <c r="B33" s="8"/>
      <c r="C33" s="8">
        <f>'Fert Calculator'!F68*1000</f>
        <v>0</v>
      </c>
      <c r="D33" s="8"/>
      <c r="E33" s="8">
        <f>'Fert Calculator'!F73*1000</f>
        <v>0</v>
      </c>
      <c r="F33" s="8"/>
      <c r="G33" s="8">
        <f>'Fert Calculator'!F78*1000</f>
        <v>0</v>
      </c>
      <c r="H33" s="8"/>
      <c r="I33" s="8">
        <f>'Fert Calculator'!F83*1000</f>
        <v>0</v>
      </c>
      <c r="J33" s="8"/>
      <c r="K33" s="8">
        <f>'Fert Calculator'!F94*1000</f>
        <v>0</v>
      </c>
      <c r="L33" s="8"/>
      <c r="M33" s="1">
        <f>'Fert Calculator'!F108*1000</f>
        <v>0</v>
      </c>
      <c r="O33" s="143"/>
      <c r="P33" s="1">
        <f>'Fert Calculator'!U63*1000</f>
        <v>0</v>
      </c>
      <c r="R33" s="1">
        <f>'Fert Calculator'!U68*1000</f>
        <v>0</v>
      </c>
      <c r="T33" s="1">
        <f>'Fert Calculator'!U73*1000</f>
        <v>0</v>
      </c>
      <c r="V33" s="1">
        <f>'Fert Calculator'!U78*1000</f>
        <v>0</v>
      </c>
      <c r="X33" s="1">
        <f>'Fert Calculator'!U83*1000</f>
        <v>0</v>
      </c>
      <c r="Z33" s="1">
        <f>'Fert Calculator'!U94*1000</f>
        <v>0</v>
      </c>
      <c r="AB33" s="1">
        <f>'Fert Calculator'!U108*1000</f>
        <v>0</v>
      </c>
    </row>
    <row r="34" spans="1:28">
      <c r="A34" s="167"/>
      <c r="O34" s="143"/>
    </row>
    <row r="35" spans="1:28">
      <c r="A35" s="167" t="s">
        <v>71</v>
      </c>
      <c r="C35" s="1" t="s">
        <v>71</v>
      </c>
      <c r="E35" s="1" t="s">
        <v>71</v>
      </c>
      <c r="G35" s="1" t="s">
        <v>71</v>
      </c>
      <c r="I35" s="1" t="s">
        <v>71</v>
      </c>
      <c r="K35" s="1" t="s">
        <v>71</v>
      </c>
      <c r="M35" s="1" t="s">
        <v>71</v>
      </c>
      <c r="O35" s="143"/>
      <c r="P35" s="1" t="s">
        <v>71</v>
      </c>
      <c r="R35" s="1" t="s">
        <v>71</v>
      </c>
      <c r="T35" s="1" t="s">
        <v>71</v>
      </c>
      <c r="V35" s="1" t="s">
        <v>71</v>
      </c>
      <c r="X35" s="1" t="s">
        <v>71</v>
      </c>
      <c r="Z35" s="1" t="s">
        <v>71</v>
      </c>
      <c r="AB35" s="1" t="s">
        <v>71</v>
      </c>
    </row>
    <row r="36" spans="1:28">
      <c r="A36" s="167">
        <f>IF(A29&gt;0,(A29),IF(A31&gt;0,(A31),IF(A33&gt;0,(A33),(0))))</f>
        <v>0</v>
      </c>
      <c r="C36" s="1">
        <f>IF(C29&gt;0,(C29),IF(C31&gt;0,(C31),IF(C33&gt;0,(C33),(0))))</f>
        <v>0</v>
      </c>
      <c r="E36" s="1">
        <f>IF(E29&gt;0,(E29),IF(E31&gt;0,(E31),IF(E33&gt;0,(E33),(0))))</f>
        <v>200</v>
      </c>
      <c r="G36" s="1">
        <f>IF(G29&gt;0,(G29),IF(G31&gt;0,(G31),IF(G33&gt;0,(G33),(0))))</f>
        <v>0</v>
      </c>
      <c r="I36" s="1">
        <f>IF(I29&gt;0,(I29),IF(I31&gt;0,(I31),IF(I33&gt;0,(I33),(0))))</f>
        <v>0</v>
      </c>
      <c r="K36" s="1">
        <f>IF(K29&gt;0,(K29),IF(K31&gt;0,(K31),IF(K33&gt;0,(K33),(0))))</f>
        <v>0</v>
      </c>
      <c r="M36" s="1">
        <f>IF(M29&gt;0,(M29),IF(M31&gt;0,(M31),IF(M33&gt;0,(M33),(0))))</f>
        <v>0</v>
      </c>
      <c r="O36" s="143"/>
      <c r="P36" s="1">
        <f>IF(P29&gt;0,(P29),IF(P31&gt;0,(P31),IF(P33&gt;0,(P33),(0))))</f>
        <v>0</v>
      </c>
      <c r="R36" s="1">
        <f>IF(R29&gt;0,(R29),IF(R31&gt;0,(R31),IF(R33&gt;0,(R33),(0))))</f>
        <v>0</v>
      </c>
      <c r="T36" s="1">
        <f>IF(T29&gt;0,(T29),IF(T31&gt;0,(T31),IF(T33&gt;0,(T33),(0))))</f>
        <v>0</v>
      </c>
      <c r="V36" s="1">
        <f>IF(V29&gt;0,(V29),IF(V31&gt;0,(V31),IF(V33&gt;0,(V33),(0))))</f>
        <v>0</v>
      </c>
      <c r="X36" s="1">
        <f>IF(X29&gt;0,(X29),IF(X31&gt;0,(X31),IF(X33&gt;0,(X33),(0))))</f>
        <v>0</v>
      </c>
      <c r="Z36" s="1">
        <f>IF(Z29&gt;0,(Z29),IF(Z31&gt;0,(Z31),IF(Z33&gt;0,(Z33),(0))))</f>
        <v>0</v>
      </c>
      <c r="AB36" s="1">
        <f>IF(AB29&gt;0,(AB29),IF(AB31&gt;0,(AB31),IF(AB33&gt;0,(AB33),(0))))</f>
        <v>0</v>
      </c>
    </row>
    <row r="37" spans="1:28">
      <c r="O37" s="168"/>
    </row>
  </sheetData>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B1:R530"/>
  <sheetViews>
    <sheetView tabSelected="1" topLeftCell="A412" zoomScale="90" zoomScaleNormal="90" workbookViewId="0">
      <selection activeCell="I427" sqref="I427"/>
    </sheetView>
  </sheetViews>
  <sheetFormatPr defaultRowHeight="15.4"/>
  <cols>
    <col min="1" max="1" width="3" style="8" customWidth="1"/>
    <col min="2" max="2" width="28.265625" style="179" customWidth="1"/>
    <col min="3" max="3" width="7.9296875" style="174" customWidth="1"/>
    <col min="4" max="4" width="7" style="174" customWidth="1"/>
    <col min="5" max="5" width="7.73046875" style="174" customWidth="1"/>
    <col min="6" max="6" width="7.46484375" style="174" customWidth="1"/>
    <col min="7" max="7" width="13" style="172" customWidth="1"/>
    <col min="8" max="8" width="21" style="8" customWidth="1"/>
    <col min="9" max="9" width="6.1328125" style="8" customWidth="1"/>
    <col min="10" max="10" width="5.73046875" style="178" customWidth="1"/>
    <col min="11" max="11" width="5.265625" style="178" customWidth="1"/>
    <col min="12" max="12" width="4.86328125" style="178" customWidth="1"/>
    <col min="13" max="13" width="5.73046875" style="8" customWidth="1"/>
    <col min="19" max="252" width="8.86328125" style="8"/>
    <col min="253" max="253" width="33.1328125" style="8" customWidth="1"/>
    <col min="254" max="508" width="8.86328125" style="8"/>
    <col min="509" max="509" width="33.1328125" style="8" customWidth="1"/>
    <col min="510" max="764" width="8.86328125" style="8"/>
    <col min="765" max="765" width="33.1328125" style="8" customWidth="1"/>
    <col min="766" max="1020" width="8.86328125" style="8"/>
    <col min="1021" max="1021" width="33.1328125" style="8" customWidth="1"/>
    <col min="1022" max="1276" width="8.86328125" style="8"/>
    <col min="1277" max="1277" width="33.1328125" style="8" customWidth="1"/>
    <col min="1278" max="1532" width="8.86328125" style="8"/>
    <col min="1533" max="1533" width="33.1328125" style="8" customWidth="1"/>
    <col min="1534" max="1788" width="8.86328125" style="8"/>
    <col min="1789" max="1789" width="33.1328125" style="8" customWidth="1"/>
    <col min="1790" max="2044" width="8.86328125" style="8"/>
    <col min="2045" max="2045" width="33.1328125" style="8" customWidth="1"/>
    <col min="2046" max="2300" width="8.86328125" style="8"/>
    <col min="2301" max="2301" width="33.1328125" style="8" customWidth="1"/>
    <col min="2302" max="2556" width="8.86328125" style="8"/>
    <col min="2557" max="2557" width="33.1328125" style="8" customWidth="1"/>
    <col min="2558" max="2812" width="8.86328125" style="8"/>
    <col min="2813" max="2813" width="33.1328125" style="8" customWidth="1"/>
    <col min="2814" max="3068" width="8.86328125" style="8"/>
    <col min="3069" max="3069" width="33.1328125" style="8" customWidth="1"/>
    <col min="3070" max="3324" width="8.86328125" style="8"/>
    <col min="3325" max="3325" width="33.1328125" style="8" customWidth="1"/>
    <col min="3326" max="3580" width="8.86328125" style="8"/>
    <col min="3581" max="3581" width="33.1328125" style="8" customWidth="1"/>
    <col min="3582" max="3836" width="8.86328125" style="8"/>
    <col min="3837" max="3837" width="33.1328125" style="8" customWidth="1"/>
    <col min="3838" max="4092" width="8.86328125" style="8"/>
    <col min="4093" max="4093" width="33.1328125" style="8" customWidth="1"/>
    <col min="4094" max="4348" width="8.86328125" style="8"/>
    <col min="4349" max="4349" width="33.1328125" style="8" customWidth="1"/>
    <col min="4350" max="4604" width="8.86328125" style="8"/>
    <col min="4605" max="4605" width="33.1328125" style="8" customWidth="1"/>
    <col min="4606" max="4860" width="8.86328125" style="8"/>
    <col min="4861" max="4861" width="33.1328125" style="8" customWidth="1"/>
    <col min="4862" max="5116" width="8.86328125" style="8"/>
    <col min="5117" max="5117" width="33.1328125" style="8" customWidth="1"/>
    <col min="5118" max="5372" width="8.86328125" style="8"/>
    <col min="5373" max="5373" width="33.1328125" style="8" customWidth="1"/>
    <col min="5374" max="5628" width="8.86328125" style="8"/>
    <col min="5629" max="5629" width="33.1328125" style="8" customWidth="1"/>
    <col min="5630" max="5884" width="8.86328125" style="8"/>
    <col min="5885" max="5885" width="33.1328125" style="8" customWidth="1"/>
    <col min="5886" max="6140" width="8.86328125" style="8"/>
    <col min="6141" max="6141" width="33.1328125" style="8" customWidth="1"/>
    <col min="6142" max="6396" width="8.86328125" style="8"/>
    <col min="6397" max="6397" width="33.1328125" style="8" customWidth="1"/>
    <col min="6398" max="6652" width="8.86328125" style="8"/>
    <col min="6653" max="6653" width="33.1328125" style="8" customWidth="1"/>
    <col min="6654" max="6908" width="8.86328125" style="8"/>
    <col min="6909" max="6909" width="33.1328125" style="8" customWidth="1"/>
    <col min="6910" max="7164" width="8.86328125" style="8"/>
    <col min="7165" max="7165" width="33.1328125" style="8" customWidth="1"/>
    <col min="7166" max="7420" width="8.86328125" style="8"/>
    <col min="7421" max="7421" width="33.1328125" style="8" customWidth="1"/>
    <col min="7422" max="7676" width="8.86328125" style="8"/>
    <col min="7677" max="7677" width="33.1328125" style="8" customWidth="1"/>
    <col min="7678" max="7932" width="8.86328125" style="8"/>
    <col min="7933" max="7933" width="33.1328125" style="8" customWidth="1"/>
    <col min="7934" max="8188" width="8.86328125" style="8"/>
    <col min="8189" max="8189" width="33.1328125" style="8" customWidth="1"/>
    <col min="8190" max="8444" width="8.86328125" style="8"/>
    <col min="8445" max="8445" width="33.1328125" style="8" customWidth="1"/>
    <col min="8446" max="8700" width="8.86328125" style="8"/>
    <col min="8701" max="8701" width="33.1328125" style="8" customWidth="1"/>
    <col min="8702" max="8956" width="8.86328125" style="8"/>
    <col min="8957" max="8957" width="33.1328125" style="8" customWidth="1"/>
    <col min="8958" max="9212" width="8.86328125" style="8"/>
    <col min="9213" max="9213" width="33.1328125" style="8" customWidth="1"/>
    <col min="9214" max="9468" width="8.86328125" style="8"/>
    <col min="9469" max="9469" width="33.1328125" style="8" customWidth="1"/>
    <col min="9470" max="9724" width="8.86328125" style="8"/>
    <col min="9725" max="9725" width="33.1328125" style="8" customWidth="1"/>
    <col min="9726" max="9980" width="8.86328125" style="8"/>
    <col min="9981" max="9981" width="33.1328125" style="8" customWidth="1"/>
    <col min="9982" max="10236" width="8.86328125" style="8"/>
    <col min="10237" max="10237" width="33.1328125" style="8" customWidth="1"/>
    <col min="10238" max="10492" width="8.86328125" style="8"/>
    <col min="10493" max="10493" width="33.1328125" style="8" customWidth="1"/>
    <col min="10494" max="10748" width="8.86328125" style="8"/>
    <col min="10749" max="10749" width="33.1328125" style="8" customWidth="1"/>
    <col min="10750" max="11004" width="8.86328125" style="8"/>
    <col min="11005" max="11005" width="33.1328125" style="8" customWidth="1"/>
    <col min="11006" max="11260" width="8.86328125" style="8"/>
    <col min="11261" max="11261" width="33.1328125" style="8" customWidth="1"/>
    <col min="11262" max="11516" width="8.86328125" style="8"/>
    <col min="11517" max="11517" width="33.1328125" style="8" customWidth="1"/>
    <col min="11518" max="11772" width="8.86328125" style="8"/>
    <col min="11773" max="11773" width="33.1328125" style="8" customWidth="1"/>
    <col min="11774" max="12028" width="8.86328125" style="8"/>
    <col min="12029" max="12029" width="33.1328125" style="8" customWidth="1"/>
    <col min="12030" max="12284" width="8.86328125" style="8"/>
    <col min="12285" max="12285" width="33.1328125" style="8" customWidth="1"/>
    <col min="12286" max="12540" width="8.86328125" style="8"/>
    <col min="12541" max="12541" width="33.1328125" style="8" customWidth="1"/>
    <col min="12542" max="12796" width="8.86328125" style="8"/>
    <col min="12797" max="12797" width="33.1328125" style="8" customWidth="1"/>
    <col min="12798" max="13052" width="8.86328125" style="8"/>
    <col min="13053" max="13053" width="33.1328125" style="8" customWidth="1"/>
    <col min="13054" max="13308" width="8.86328125" style="8"/>
    <col min="13309" max="13309" width="33.1328125" style="8" customWidth="1"/>
    <col min="13310" max="13564" width="8.86328125" style="8"/>
    <col min="13565" max="13565" width="33.1328125" style="8" customWidth="1"/>
    <col min="13566" max="13820" width="8.86328125" style="8"/>
    <col min="13821" max="13821" width="33.1328125" style="8" customWidth="1"/>
    <col min="13822" max="14076" width="8.86328125" style="8"/>
    <col min="14077" max="14077" width="33.1328125" style="8" customWidth="1"/>
    <col min="14078" max="14332" width="8.86328125" style="8"/>
    <col min="14333" max="14333" width="33.1328125" style="8" customWidth="1"/>
    <col min="14334" max="14588" width="8.86328125" style="8"/>
    <col min="14589" max="14589" width="33.1328125" style="8" customWidth="1"/>
    <col min="14590" max="14844" width="8.86328125" style="8"/>
    <col min="14845" max="14845" width="33.1328125" style="8" customWidth="1"/>
    <col min="14846" max="15100" width="8.86328125" style="8"/>
    <col min="15101" max="15101" width="33.1328125" style="8" customWidth="1"/>
    <col min="15102" max="15356" width="8.86328125" style="8"/>
    <col min="15357" max="15357" width="33.1328125" style="8" customWidth="1"/>
    <col min="15358" max="15612" width="8.86328125" style="8"/>
    <col min="15613" max="15613" width="33.1328125" style="8" customWidth="1"/>
    <col min="15614" max="15868" width="8.86328125" style="8"/>
    <col min="15869" max="15869" width="33.1328125" style="8" customWidth="1"/>
    <col min="15870" max="16124" width="8.86328125" style="8"/>
    <col min="16125" max="16125" width="33.1328125" style="8" customWidth="1"/>
    <col min="16126" max="16384" width="8.86328125" style="8"/>
  </cols>
  <sheetData>
    <row r="1" spans="2:13" ht="14.65" thickBot="1">
      <c r="B1" s="220" t="s">
        <v>1</v>
      </c>
      <c r="C1" s="221" t="s">
        <v>2</v>
      </c>
      <c r="D1" s="221" t="s">
        <v>3</v>
      </c>
      <c r="E1" s="221" t="s">
        <v>4</v>
      </c>
      <c r="F1" s="221" t="s">
        <v>5</v>
      </c>
      <c r="G1" s="222" t="s">
        <v>543</v>
      </c>
      <c r="H1" s="151"/>
      <c r="I1" s="169"/>
      <c r="J1" s="169"/>
      <c r="K1" s="169"/>
      <c r="L1" s="169"/>
      <c r="M1" s="170"/>
    </row>
    <row r="2" spans="2:13" ht="14.25">
      <c r="B2" s="194" t="s">
        <v>6</v>
      </c>
      <c r="C2" s="195">
        <v>0</v>
      </c>
      <c r="D2" s="195">
        <v>0</v>
      </c>
      <c r="E2" s="195">
        <v>0</v>
      </c>
      <c r="F2" s="195">
        <v>0</v>
      </c>
      <c r="G2" s="196"/>
      <c r="H2" s="62"/>
      <c r="I2" s="62"/>
      <c r="J2" s="174"/>
      <c r="K2" s="174"/>
      <c r="L2" s="174"/>
      <c r="M2" s="62"/>
    </row>
    <row r="3" spans="2:13" ht="14.25">
      <c r="B3" s="197" t="s">
        <v>161</v>
      </c>
      <c r="C3" s="198">
        <v>0</v>
      </c>
      <c r="D3" s="198">
        <v>0</v>
      </c>
      <c r="E3" s="198">
        <v>0.09</v>
      </c>
      <c r="F3" s="198">
        <v>0</v>
      </c>
      <c r="G3" s="199"/>
      <c r="H3" s="62"/>
      <c r="I3" s="62"/>
      <c r="J3" s="174"/>
      <c r="K3" s="174"/>
      <c r="L3" s="174"/>
      <c r="M3" s="62"/>
    </row>
    <row r="4" spans="2:13" ht="14.25">
      <c r="B4" s="200" t="s">
        <v>105</v>
      </c>
      <c r="C4" s="201">
        <v>5.33333E-2</v>
      </c>
      <c r="D4" s="201">
        <v>0.08</v>
      </c>
      <c r="E4" s="201">
        <v>2.6666599999999999E-2</v>
      </c>
      <c r="F4" s="201">
        <v>6.6666E-3</v>
      </c>
      <c r="G4" s="199"/>
      <c r="H4" s="62"/>
      <c r="I4" s="62"/>
      <c r="J4" s="174"/>
      <c r="K4" s="174"/>
      <c r="L4" s="174"/>
      <c r="M4" s="62"/>
    </row>
    <row r="5" spans="2:13" ht="14.25">
      <c r="B5" s="200" t="s">
        <v>106</v>
      </c>
      <c r="C5" s="201">
        <v>2.6666599999999999E-2</v>
      </c>
      <c r="D5" s="201">
        <v>0.08</v>
      </c>
      <c r="E5" s="201">
        <v>0</v>
      </c>
      <c r="F5" s="201">
        <v>6.6666E-3</v>
      </c>
      <c r="G5" s="199"/>
      <c r="H5" s="62"/>
      <c r="I5" s="62"/>
      <c r="J5" s="174"/>
      <c r="K5" s="174"/>
      <c r="L5" s="174"/>
      <c r="M5" s="62"/>
    </row>
    <row r="6" spans="2:13" ht="14.25">
      <c r="B6" s="200" t="s">
        <v>107</v>
      </c>
      <c r="C6" s="201">
        <v>1.3333329999999999E-2</v>
      </c>
      <c r="D6" s="201">
        <v>0.08</v>
      </c>
      <c r="E6" s="201">
        <v>0</v>
      </c>
      <c r="F6" s="201">
        <v>6.6666E-3</v>
      </c>
      <c r="G6" s="199"/>
      <c r="H6" s="62"/>
      <c r="I6" s="62"/>
      <c r="J6" s="174"/>
      <c r="K6" s="174"/>
      <c r="L6" s="174"/>
      <c r="M6" s="62"/>
    </row>
    <row r="7" spans="2:13" ht="14.25">
      <c r="B7" s="200" t="s">
        <v>108</v>
      </c>
      <c r="C7" s="201">
        <v>3.3333300000000003E-2</v>
      </c>
      <c r="D7" s="201">
        <v>6.6666600000000006E-2</v>
      </c>
      <c r="E7" s="201">
        <v>0.08</v>
      </c>
      <c r="F7" s="201">
        <v>6.6666E-3</v>
      </c>
      <c r="G7" s="199"/>
      <c r="I7" s="62"/>
      <c r="J7" s="174"/>
      <c r="K7" s="174"/>
      <c r="L7" s="174"/>
      <c r="M7" s="62"/>
    </row>
    <row r="8" spans="2:13" ht="14.25">
      <c r="B8" s="200" t="s">
        <v>109</v>
      </c>
      <c r="C8" s="201">
        <v>1.3333329999999999E-2</v>
      </c>
      <c r="D8" s="201">
        <v>6.6666600000000006E-2</v>
      </c>
      <c r="E8" s="201">
        <v>0</v>
      </c>
      <c r="F8" s="201">
        <v>6.6666E-3</v>
      </c>
      <c r="G8" s="199"/>
      <c r="M8" s="62"/>
    </row>
    <row r="9" spans="2:13" ht="14.25">
      <c r="B9" s="200" t="s">
        <v>110</v>
      </c>
      <c r="C9" s="201">
        <v>6.6666599999999987E-3</v>
      </c>
      <c r="D9" s="201">
        <v>6.6666600000000006E-2</v>
      </c>
      <c r="E9" s="201">
        <v>0</v>
      </c>
      <c r="F9" s="201">
        <v>0</v>
      </c>
      <c r="G9" s="199"/>
      <c r="M9" s="62"/>
    </row>
    <row r="10" spans="2:13" ht="14.25">
      <c r="B10" s="197" t="s">
        <v>162</v>
      </c>
      <c r="C10" s="198">
        <v>2.98</v>
      </c>
      <c r="D10" s="198">
        <v>0.80999999999999994</v>
      </c>
      <c r="E10" s="198">
        <v>1.92</v>
      </c>
      <c r="F10" s="198">
        <v>0.54999999999999993</v>
      </c>
      <c r="G10" s="199"/>
      <c r="M10" s="62"/>
    </row>
    <row r="11" spans="2:13" ht="14.25">
      <c r="B11" s="200" t="s">
        <v>163</v>
      </c>
      <c r="C11" s="201">
        <v>2.8</v>
      </c>
      <c r="D11" s="201">
        <v>0</v>
      </c>
      <c r="E11" s="201">
        <v>0</v>
      </c>
      <c r="F11" s="201">
        <v>0</v>
      </c>
      <c r="G11" s="199"/>
      <c r="M11" s="62"/>
    </row>
    <row r="12" spans="2:13" ht="14.25">
      <c r="B12" s="200" t="s">
        <v>94</v>
      </c>
      <c r="C12" s="201">
        <v>0.9</v>
      </c>
      <c r="D12" s="201">
        <v>0</v>
      </c>
      <c r="E12" s="201">
        <v>0</v>
      </c>
      <c r="F12" s="201">
        <v>0</v>
      </c>
      <c r="G12" s="199"/>
      <c r="M12" s="62"/>
    </row>
    <row r="13" spans="2:13" ht="14.25">
      <c r="B13" s="200" t="s">
        <v>164</v>
      </c>
      <c r="C13" s="201">
        <v>0</v>
      </c>
      <c r="D13" s="201">
        <v>0</v>
      </c>
      <c r="E13" s="201">
        <v>0</v>
      </c>
      <c r="F13" s="201">
        <v>18.5</v>
      </c>
      <c r="G13" s="199">
        <v>216</v>
      </c>
      <c r="M13" s="62"/>
    </row>
    <row r="14" spans="2:13" ht="14.25">
      <c r="B14" s="200" t="s">
        <v>165</v>
      </c>
      <c r="C14" s="201">
        <v>2.2999999999999998</v>
      </c>
      <c r="D14" s="201">
        <v>0</v>
      </c>
      <c r="E14" s="201">
        <v>0</v>
      </c>
      <c r="F14" s="201">
        <v>0</v>
      </c>
      <c r="G14" s="199"/>
      <c r="M14" s="62"/>
    </row>
    <row r="15" spans="2:13" ht="14.25">
      <c r="B15" s="200" t="s">
        <v>95</v>
      </c>
      <c r="C15" s="201">
        <v>0.75</v>
      </c>
      <c r="D15" s="201">
        <v>0</v>
      </c>
      <c r="E15" s="201">
        <v>0</v>
      </c>
      <c r="F15" s="201">
        <v>0</v>
      </c>
      <c r="G15" s="199"/>
      <c r="M15" s="62"/>
    </row>
    <row r="16" spans="2:13" ht="14.25">
      <c r="B16" s="200" t="s">
        <v>96</v>
      </c>
      <c r="C16" s="201">
        <v>0</v>
      </c>
      <c r="D16" s="201">
        <v>0</v>
      </c>
      <c r="E16" s="201">
        <v>0</v>
      </c>
      <c r="F16" s="201">
        <v>0</v>
      </c>
      <c r="G16" s="199"/>
      <c r="J16" s="8"/>
      <c r="K16" s="8"/>
      <c r="L16" s="8"/>
      <c r="M16" s="62"/>
    </row>
    <row r="17" spans="2:13" ht="14.25">
      <c r="B17" s="197" t="s">
        <v>166</v>
      </c>
      <c r="C17" s="198">
        <v>1</v>
      </c>
      <c r="D17" s="198">
        <v>0.1</v>
      </c>
      <c r="E17" s="198">
        <v>0</v>
      </c>
      <c r="F17" s="198">
        <v>0.70000000000000007</v>
      </c>
      <c r="G17" s="199"/>
      <c r="J17" s="8"/>
      <c r="K17" s="8"/>
      <c r="L17" s="8"/>
      <c r="M17" s="62"/>
    </row>
    <row r="18" spans="2:13" ht="14.25">
      <c r="B18" s="200" t="s">
        <v>113</v>
      </c>
      <c r="C18" s="198">
        <v>10.9</v>
      </c>
      <c r="D18" s="198">
        <v>12.5</v>
      </c>
      <c r="E18" s="198">
        <v>15.6</v>
      </c>
      <c r="F18" s="198">
        <v>3.1</v>
      </c>
      <c r="G18" s="199"/>
      <c r="J18" s="8"/>
      <c r="K18" s="8"/>
      <c r="L18" s="8"/>
      <c r="M18" s="62"/>
    </row>
    <row r="19" spans="2:13" ht="14.25">
      <c r="B19" s="200" t="s">
        <v>115</v>
      </c>
      <c r="C19" s="201">
        <v>3.5</v>
      </c>
      <c r="D19" s="201">
        <v>0</v>
      </c>
      <c r="E19" s="201">
        <v>0</v>
      </c>
      <c r="F19" s="201">
        <v>0</v>
      </c>
      <c r="G19" s="199"/>
      <c r="J19" s="8"/>
      <c r="K19" s="8"/>
      <c r="L19" s="8"/>
      <c r="M19" s="62"/>
    </row>
    <row r="20" spans="2:13" ht="14.25">
      <c r="B20" s="200" t="s">
        <v>116</v>
      </c>
      <c r="C20" s="198">
        <v>1.1499999999999999</v>
      </c>
      <c r="D20" s="198">
        <v>0</v>
      </c>
      <c r="E20" s="198">
        <v>0</v>
      </c>
      <c r="F20" s="198">
        <v>0</v>
      </c>
      <c r="G20" s="199"/>
      <c r="J20" s="8"/>
      <c r="K20" s="8"/>
      <c r="L20" s="8"/>
      <c r="M20" s="62"/>
    </row>
    <row r="21" spans="2:13" ht="14.25">
      <c r="B21" s="202" t="s">
        <v>73</v>
      </c>
      <c r="C21" s="203">
        <v>0.5</v>
      </c>
      <c r="D21" s="203">
        <v>0.01</v>
      </c>
      <c r="E21" s="203">
        <v>2.6</v>
      </c>
      <c r="F21" s="203">
        <v>0.3</v>
      </c>
      <c r="G21" s="199">
        <v>71.400000000000006</v>
      </c>
      <c r="J21" s="8"/>
      <c r="K21" s="8"/>
      <c r="L21" s="8"/>
      <c r="M21" s="62"/>
    </row>
    <row r="22" spans="2:13" ht="14.25">
      <c r="B22" s="204" t="s">
        <v>167</v>
      </c>
      <c r="C22" s="205">
        <v>4.25</v>
      </c>
      <c r="D22" s="205">
        <v>0.01</v>
      </c>
      <c r="E22" s="205">
        <v>2.71</v>
      </c>
      <c r="F22" s="205">
        <v>0.44</v>
      </c>
      <c r="G22" s="199"/>
      <c r="J22" s="8"/>
      <c r="K22" s="8"/>
      <c r="L22" s="8"/>
      <c r="M22" s="62"/>
    </row>
    <row r="23" spans="2:13" ht="14.25">
      <c r="B23" s="204" t="s">
        <v>168</v>
      </c>
      <c r="C23" s="205">
        <v>4.22</v>
      </c>
      <c r="D23" s="205">
        <v>0.35</v>
      </c>
      <c r="E23" s="205">
        <v>2.69</v>
      </c>
      <c r="F23" s="205">
        <v>0.65</v>
      </c>
      <c r="G23" s="199"/>
      <c r="M23" s="62"/>
    </row>
    <row r="24" spans="2:13" ht="14.25">
      <c r="B24" s="204" t="s">
        <v>169</v>
      </c>
      <c r="C24" s="205">
        <v>4.25</v>
      </c>
      <c r="D24" s="205">
        <v>0.8</v>
      </c>
      <c r="E24" s="205">
        <v>2.65</v>
      </c>
      <c r="F24" s="205">
        <v>0.93</v>
      </c>
      <c r="G24" s="199">
        <v>141.69999999999999</v>
      </c>
      <c r="M24" s="62"/>
    </row>
    <row r="25" spans="2:13" ht="14.25">
      <c r="B25" s="204" t="s">
        <v>97</v>
      </c>
      <c r="C25" s="205">
        <v>4.68</v>
      </c>
      <c r="D25" s="205">
        <v>0.48</v>
      </c>
      <c r="E25" s="205">
        <v>2.66</v>
      </c>
      <c r="F25" s="205">
        <v>0.74</v>
      </c>
      <c r="G25" s="199">
        <v>146.32</v>
      </c>
      <c r="M25" s="62"/>
    </row>
    <row r="26" spans="2:13" ht="14.25">
      <c r="B26" s="204" t="s">
        <v>170</v>
      </c>
      <c r="C26" s="205">
        <v>2.78</v>
      </c>
      <c r="D26" s="205">
        <v>1.67</v>
      </c>
      <c r="E26" s="205">
        <v>2.66</v>
      </c>
      <c r="F26" s="205">
        <v>1.41</v>
      </c>
      <c r="G26" s="199">
        <v>152.6</v>
      </c>
      <c r="M26" s="62"/>
    </row>
    <row r="27" spans="2:13" ht="14.25">
      <c r="B27" s="204" t="s">
        <v>171</v>
      </c>
      <c r="C27" s="205">
        <v>3.35</v>
      </c>
      <c r="D27" s="205">
        <v>1</v>
      </c>
      <c r="E27" s="205">
        <v>2.68</v>
      </c>
      <c r="F27" s="205">
        <v>1.02</v>
      </c>
      <c r="G27" s="199">
        <v>136.25</v>
      </c>
      <c r="M27" s="62"/>
    </row>
    <row r="28" spans="2:13" ht="14.25">
      <c r="B28" s="204" t="s">
        <v>172</v>
      </c>
      <c r="C28" s="205">
        <v>1.27</v>
      </c>
      <c r="D28" s="205">
        <v>0.89</v>
      </c>
      <c r="E28" s="205">
        <v>2.8</v>
      </c>
      <c r="F28" s="205">
        <v>0.87</v>
      </c>
      <c r="G28" s="199">
        <v>107.91</v>
      </c>
      <c r="M28" s="62"/>
    </row>
    <row r="29" spans="2:13" ht="14.25">
      <c r="B29" s="204" t="s">
        <v>98</v>
      </c>
      <c r="C29" s="205">
        <v>4.38</v>
      </c>
      <c r="D29" s="205">
        <v>1.1200000000000001</v>
      </c>
      <c r="E29" s="205">
        <v>2.62</v>
      </c>
      <c r="F29" s="205">
        <v>1.1299999999999999</v>
      </c>
      <c r="G29" s="199">
        <v>152.6</v>
      </c>
      <c r="M29" s="62"/>
    </row>
    <row r="30" spans="2:13" ht="14.25">
      <c r="B30" s="204" t="s">
        <v>99</v>
      </c>
      <c r="C30" s="205">
        <v>3.98</v>
      </c>
      <c r="D30" s="205">
        <v>1.34</v>
      </c>
      <c r="E30" s="205">
        <v>2.63</v>
      </c>
      <c r="F30" s="205">
        <v>1.25</v>
      </c>
      <c r="G30" s="199">
        <v>154.78</v>
      </c>
      <c r="M30" s="62"/>
    </row>
    <row r="31" spans="2:13" ht="14.25">
      <c r="B31" s="204" t="s">
        <v>100</v>
      </c>
      <c r="C31" s="205">
        <v>4.9800000000000004</v>
      </c>
      <c r="D31" s="205">
        <v>1</v>
      </c>
      <c r="E31" s="205">
        <v>2.6</v>
      </c>
      <c r="F31" s="205">
        <v>1.08</v>
      </c>
      <c r="G31" s="199">
        <v>159.13999999999999</v>
      </c>
      <c r="M31" s="62"/>
    </row>
    <row r="32" spans="2:13" ht="14.25">
      <c r="B32" s="204" t="s">
        <v>173</v>
      </c>
      <c r="C32" s="205">
        <v>2.88</v>
      </c>
      <c r="D32" s="205">
        <v>0.51</v>
      </c>
      <c r="E32" s="205">
        <v>2.74</v>
      </c>
      <c r="F32" s="205">
        <v>0.71</v>
      </c>
      <c r="G32" s="199">
        <v>120</v>
      </c>
      <c r="M32" s="62"/>
    </row>
    <row r="33" spans="2:13" ht="14.25">
      <c r="B33" s="204" t="s">
        <v>174</v>
      </c>
      <c r="C33" s="205">
        <v>2.9</v>
      </c>
      <c r="D33" s="205">
        <v>0.01</v>
      </c>
      <c r="E33" s="205">
        <v>2.78</v>
      </c>
      <c r="F33" s="205">
        <v>0.39</v>
      </c>
      <c r="G33" s="199">
        <v>80.5</v>
      </c>
      <c r="M33" s="62"/>
    </row>
    <row r="34" spans="2:13" ht="14.25">
      <c r="B34" s="204" t="s">
        <v>175</v>
      </c>
      <c r="C34" s="205">
        <v>1.1100000000000001</v>
      </c>
      <c r="D34" s="205">
        <v>0.71</v>
      </c>
      <c r="E34" s="205">
        <v>2.82</v>
      </c>
      <c r="F34" s="205">
        <v>0.76</v>
      </c>
      <c r="G34" s="199">
        <v>98.1</v>
      </c>
      <c r="M34" s="62"/>
    </row>
    <row r="35" spans="2:13" ht="14.25">
      <c r="B35" s="204" t="s">
        <v>176</v>
      </c>
      <c r="C35" s="205">
        <v>0.54</v>
      </c>
      <c r="D35" s="205">
        <v>0.06</v>
      </c>
      <c r="E35" s="205">
        <v>2.89</v>
      </c>
      <c r="F35" s="205">
        <v>0.33</v>
      </c>
      <c r="G35" s="199">
        <v>67.2</v>
      </c>
      <c r="M35" s="62"/>
    </row>
    <row r="36" spans="2:13" ht="14.25">
      <c r="B36" s="204" t="s">
        <v>177</v>
      </c>
      <c r="C36" s="205">
        <v>4.71</v>
      </c>
      <c r="D36" s="205">
        <v>0.26</v>
      </c>
      <c r="E36" s="205">
        <v>2.67</v>
      </c>
      <c r="F36" s="205">
        <v>0.61</v>
      </c>
      <c r="G36" s="199">
        <v>126.44</v>
      </c>
      <c r="M36" s="62"/>
    </row>
    <row r="37" spans="2:13" ht="14.25">
      <c r="B37" s="204" t="s">
        <v>178</v>
      </c>
      <c r="C37" s="205">
        <v>2.33</v>
      </c>
      <c r="D37" s="205">
        <v>0.68</v>
      </c>
      <c r="E37" s="205">
        <v>2.76</v>
      </c>
      <c r="F37" s="205">
        <v>0.78</v>
      </c>
      <c r="G37" s="199">
        <v>112.27</v>
      </c>
      <c r="M37" s="62"/>
    </row>
    <row r="38" spans="2:13" ht="14.25">
      <c r="B38" s="204" t="s">
        <v>179</v>
      </c>
      <c r="C38" s="205">
        <v>5.72</v>
      </c>
      <c r="D38" s="205">
        <v>0.01</v>
      </c>
      <c r="E38" s="205">
        <v>2.64</v>
      </c>
      <c r="F38" s="205">
        <v>0.49</v>
      </c>
      <c r="G38" s="199">
        <v>136.25</v>
      </c>
      <c r="M38" s="62"/>
    </row>
    <row r="39" spans="2:13" ht="14.25">
      <c r="B39" s="204" t="s">
        <v>180</v>
      </c>
      <c r="C39" s="205">
        <v>4.9800000000000004</v>
      </c>
      <c r="D39" s="205">
        <v>0.33</v>
      </c>
      <c r="E39" s="205">
        <v>2.65</v>
      </c>
      <c r="F39" s="205">
        <v>0.67</v>
      </c>
      <c r="G39" s="199">
        <v>136.25</v>
      </c>
      <c r="M39" s="62"/>
    </row>
    <row r="40" spans="2:13" ht="14.25">
      <c r="B40" s="204" t="s">
        <v>149</v>
      </c>
      <c r="C40" s="205">
        <v>0.99</v>
      </c>
      <c r="D40" s="205">
        <v>0.01</v>
      </c>
      <c r="E40" s="205">
        <v>2.88</v>
      </c>
      <c r="F40" s="205">
        <v>0.32</v>
      </c>
      <c r="G40" s="199">
        <v>74.12</v>
      </c>
    </row>
    <row r="41" spans="2:13" ht="14.25">
      <c r="B41" s="204" t="s">
        <v>148</v>
      </c>
      <c r="C41" s="205">
        <v>1.6</v>
      </c>
      <c r="D41" s="205">
        <v>0.01</v>
      </c>
      <c r="E41" s="205">
        <v>2.85</v>
      </c>
      <c r="F41" s="205">
        <v>0.34</v>
      </c>
      <c r="G41" s="199">
        <v>81.75</v>
      </c>
    </row>
    <row r="42" spans="2:13" ht="14.25">
      <c r="B42" s="204" t="s">
        <v>147</v>
      </c>
      <c r="C42" s="205">
        <v>1.8</v>
      </c>
      <c r="D42" s="205">
        <v>0.01</v>
      </c>
      <c r="E42" s="205">
        <v>2.84</v>
      </c>
      <c r="F42" s="205">
        <v>0.35</v>
      </c>
      <c r="G42" s="199">
        <v>84.48</v>
      </c>
    </row>
    <row r="43" spans="2:13" ht="14.25">
      <c r="B43" s="204" t="s">
        <v>181</v>
      </c>
      <c r="C43" s="205">
        <v>2.14</v>
      </c>
      <c r="D43" s="205">
        <v>0.01</v>
      </c>
      <c r="E43" s="205">
        <v>2.82</v>
      </c>
      <c r="F43" s="205">
        <v>0.36</v>
      </c>
      <c r="G43" s="199">
        <v>89.93</v>
      </c>
    </row>
    <row r="44" spans="2:13" ht="14.25">
      <c r="B44" s="204" t="s">
        <v>182</v>
      </c>
      <c r="C44" s="205">
        <v>2.4900000000000002</v>
      </c>
      <c r="D44" s="205">
        <v>0.01</v>
      </c>
      <c r="E44" s="205">
        <v>2.8</v>
      </c>
      <c r="F44" s="205">
        <v>0.37</v>
      </c>
      <c r="G44" s="199">
        <v>93.74</v>
      </c>
    </row>
    <row r="45" spans="2:13" ht="14.25">
      <c r="B45" s="204" t="s">
        <v>183</v>
      </c>
      <c r="C45" s="205">
        <v>2.65</v>
      </c>
      <c r="D45" s="205">
        <v>0.36</v>
      </c>
      <c r="E45" s="205">
        <v>2.77</v>
      </c>
      <c r="F45" s="205">
        <v>0.6</v>
      </c>
      <c r="G45" s="199">
        <v>106.82</v>
      </c>
    </row>
    <row r="46" spans="2:13" ht="14.25">
      <c r="B46" s="204" t="s">
        <v>184</v>
      </c>
      <c r="C46" s="205">
        <v>2.99</v>
      </c>
      <c r="D46" s="205">
        <v>0.31</v>
      </c>
      <c r="E46" s="205">
        <v>2.75</v>
      </c>
      <c r="F46" s="205">
        <v>0.57999999999999996</v>
      </c>
      <c r="G46" s="199">
        <v>109</v>
      </c>
    </row>
    <row r="47" spans="2:13" ht="14.25">
      <c r="B47" s="204" t="s">
        <v>185</v>
      </c>
      <c r="C47" s="205">
        <v>3.33</v>
      </c>
      <c r="D47" s="205">
        <v>0.28000000000000003</v>
      </c>
      <c r="E47" s="205">
        <v>2.74</v>
      </c>
      <c r="F47" s="205">
        <v>0.56999999999999995</v>
      </c>
      <c r="G47" s="199">
        <v>114.45</v>
      </c>
    </row>
    <row r="48" spans="2:13" ht="14.25">
      <c r="B48" s="204" t="s">
        <v>186</v>
      </c>
      <c r="C48" s="205">
        <v>3.32</v>
      </c>
      <c r="D48" s="205">
        <v>0.01</v>
      </c>
      <c r="E48" s="205">
        <v>2.76</v>
      </c>
      <c r="F48" s="205">
        <v>0.41</v>
      </c>
      <c r="G48" s="199">
        <v>104.1</v>
      </c>
    </row>
    <row r="49" spans="2:7" ht="14.25">
      <c r="B49" s="204" t="s">
        <v>187</v>
      </c>
      <c r="C49" s="205">
        <v>3.33</v>
      </c>
      <c r="D49" s="205">
        <v>0.45</v>
      </c>
      <c r="E49" s="205">
        <v>2.73</v>
      </c>
      <c r="F49" s="205">
        <v>0.68</v>
      </c>
      <c r="G49" s="199">
        <v>100.42</v>
      </c>
    </row>
    <row r="50" spans="2:7" ht="14.25">
      <c r="B50" s="204" t="s">
        <v>188</v>
      </c>
      <c r="C50" s="205">
        <v>3.55</v>
      </c>
      <c r="D50" s="205">
        <v>0.01</v>
      </c>
      <c r="E50" s="205">
        <v>2.75</v>
      </c>
      <c r="F50" s="205">
        <v>0.41</v>
      </c>
      <c r="G50" s="199">
        <v>106.82</v>
      </c>
    </row>
    <row r="51" spans="2:7" ht="14.25">
      <c r="B51" s="204" t="s">
        <v>189</v>
      </c>
      <c r="C51" s="205">
        <v>3.55</v>
      </c>
      <c r="D51" s="205">
        <v>0.45</v>
      </c>
      <c r="E51" s="205">
        <v>2.72</v>
      </c>
      <c r="F51" s="205">
        <v>0.68</v>
      </c>
      <c r="G51" s="199">
        <v>103.17</v>
      </c>
    </row>
    <row r="52" spans="2:7" ht="14.25">
      <c r="B52" s="204" t="s">
        <v>190</v>
      </c>
      <c r="C52" s="205">
        <v>3.76</v>
      </c>
      <c r="D52" s="205">
        <v>0.01</v>
      </c>
      <c r="E52" s="205">
        <v>2.74</v>
      </c>
      <c r="F52" s="205">
        <v>0.42</v>
      </c>
      <c r="G52" s="199">
        <v>111.72</v>
      </c>
    </row>
    <row r="53" spans="2:7" ht="14.25">
      <c r="B53" s="204" t="s">
        <v>191</v>
      </c>
      <c r="C53" s="205">
        <v>3.74</v>
      </c>
      <c r="D53" s="205">
        <v>0.38</v>
      </c>
      <c r="E53" s="205">
        <v>2.71</v>
      </c>
      <c r="F53" s="205">
        <v>0.65</v>
      </c>
      <c r="G53" s="199">
        <v>103.36</v>
      </c>
    </row>
    <row r="54" spans="2:7" ht="14.25">
      <c r="B54" s="206" t="s">
        <v>192</v>
      </c>
      <c r="C54" s="207">
        <v>3.98</v>
      </c>
      <c r="D54" s="207">
        <v>0.25</v>
      </c>
      <c r="E54" s="207">
        <v>2.71</v>
      </c>
      <c r="F54" s="207">
        <v>0.57999999999999996</v>
      </c>
      <c r="G54" s="199">
        <v>110</v>
      </c>
    </row>
    <row r="55" spans="2:7" ht="14.25">
      <c r="B55" s="206" t="s">
        <v>193</v>
      </c>
      <c r="C55" s="207">
        <v>3.98</v>
      </c>
      <c r="D55" s="207">
        <v>0.38</v>
      </c>
      <c r="E55" s="207">
        <v>2.7</v>
      </c>
      <c r="F55" s="207">
        <v>0.66</v>
      </c>
      <c r="G55" s="199">
        <v>114</v>
      </c>
    </row>
    <row r="56" spans="2:7" ht="14.25">
      <c r="B56" s="204" t="s">
        <v>194</v>
      </c>
      <c r="C56" s="205">
        <v>5.16</v>
      </c>
      <c r="D56" s="205">
        <v>0.66</v>
      </c>
      <c r="E56" s="205">
        <v>2.62</v>
      </c>
      <c r="F56" s="205">
        <v>0.88</v>
      </c>
      <c r="G56" s="199">
        <v>118</v>
      </c>
    </row>
    <row r="57" spans="2:7" ht="14.25">
      <c r="B57" s="206" t="s">
        <v>195</v>
      </c>
      <c r="C57" s="207">
        <v>3.69</v>
      </c>
      <c r="D57" s="207">
        <v>0.27</v>
      </c>
      <c r="E57" s="207">
        <v>2.72</v>
      </c>
      <c r="F57" s="207">
        <v>0.57999999999999996</v>
      </c>
      <c r="G57" s="199">
        <v>117.72</v>
      </c>
    </row>
    <row r="58" spans="2:7" ht="14.25">
      <c r="B58" s="206" t="s">
        <v>196</v>
      </c>
      <c r="C58" s="207">
        <v>3.64</v>
      </c>
      <c r="D58" s="207">
        <v>0.68</v>
      </c>
      <c r="E58" s="207">
        <v>2.69</v>
      </c>
      <c r="F58" s="207">
        <v>0.83</v>
      </c>
      <c r="G58" s="199">
        <v>135.63999999999999</v>
      </c>
    </row>
    <row r="59" spans="2:7" ht="14.25">
      <c r="B59" s="206" t="s">
        <v>197</v>
      </c>
      <c r="C59" s="207">
        <v>3.28</v>
      </c>
      <c r="D59" s="207">
        <v>0.38</v>
      </c>
      <c r="E59" s="207">
        <v>2.73</v>
      </c>
      <c r="F59" s="207">
        <v>0.63</v>
      </c>
      <c r="G59" s="199">
        <v>115.54</v>
      </c>
    </row>
    <row r="60" spans="2:7" ht="14.25">
      <c r="B60" s="206" t="s">
        <v>198</v>
      </c>
      <c r="C60" s="207">
        <v>2.06</v>
      </c>
      <c r="D60" s="207">
        <v>1.78</v>
      </c>
      <c r="E60" s="207">
        <v>2.69</v>
      </c>
      <c r="F60" s="207">
        <v>1.46</v>
      </c>
      <c r="G60" s="199">
        <v>152.6</v>
      </c>
    </row>
    <row r="61" spans="2:7" ht="14.25">
      <c r="B61" s="206" t="s">
        <v>199</v>
      </c>
      <c r="C61" s="207">
        <v>3.45</v>
      </c>
      <c r="D61" s="207">
        <v>0.15</v>
      </c>
      <c r="E61" s="207">
        <v>2.74</v>
      </c>
      <c r="F61" s="207">
        <v>0.5</v>
      </c>
      <c r="G61" s="199">
        <v>110.09</v>
      </c>
    </row>
    <row r="62" spans="2:7" ht="14.25">
      <c r="B62" s="204" t="s">
        <v>101</v>
      </c>
      <c r="C62" s="205">
        <v>0.8</v>
      </c>
      <c r="D62" s="205">
        <v>0.35</v>
      </c>
      <c r="E62" s="205">
        <v>2.86</v>
      </c>
      <c r="F62" s="205">
        <v>0.52</v>
      </c>
      <c r="G62" s="199">
        <v>82</v>
      </c>
    </row>
    <row r="63" spans="2:7" ht="14.25">
      <c r="B63" s="204" t="s">
        <v>102</v>
      </c>
      <c r="C63" s="205">
        <v>4.2</v>
      </c>
      <c r="D63" s="205">
        <v>0.5</v>
      </c>
      <c r="E63" s="205">
        <v>2.68</v>
      </c>
      <c r="F63" s="205">
        <v>0.74</v>
      </c>
      <c r="G63" s="199">
        <v>138.88</v>
      </c>
    </row>
    <row r="64" spans="2:7" ht="14.25">
      <c r="B64" s="204" t="s">
        <v>103</v>
      </c>
      <c r="C64" s="205">
        <v>3.59</v>
      </c>
      <c r="D64" s="205">
        <v>0.61</v>
      </c>
      <c r="E64" s="205">
        <v>2.7</v>
      </c>
      <c r="F64" s="205">
        <v>0.78</v>
      </c>
      <c r="G64" s="199">
        <v>126.44</v>
      </c>
    </row>
    <row r="65" spans="2:7" ht="14.25">
      <c r="B65" s="206" t="s">
        <v>200</v>
      </c>
      <c r="C65" s="207">
        <v>4.1900000000000004</v>
      </c>
      <c r="D65" s="207">
        <v>0.67</v>
      </c>
      <c r="E65" s="207">
        <v>2.67</v>
      </c>
      <c r="F65" s="207">
        <v>0.84</v>
      </c>
      <c r="G65" s="199">
        <v>136.25</v>
      </c>
    </row>
    <row r="66" spans="2:7" ht="14.25">
      <c r="B66" s="204" t="s">
        <v>201</v>
      </c>
      <c r="C66" s="205">
        <v>4.7300000000000004</v>
      </c>
      <c r="D66" s="205">
        <v>0.01</v>
      </c>
      <c r="E66" s="205">
        <v>2.69</v>
      </c>
      <c r="F66" s="205">
        <v>0.46</v>
      </c>
      <c r="G66" s="199">
        <v>133.51</v>
      </c>
    </row>
    <row r="67" spans="2:7" ht="14.25">
      <c r="B67" s="204" t="s">
        <v>104</v>
      </c>
      <c r="C67" s="205">
        <v>0.85</v>
      </c>
      <c r="D67" s="205">
        <v>0.01</v>
      </c>
      <c r="E67" s="205">
        <v>2.88</v>
      </c>
      <c r="F67" s="205">
        <v>0.31</v>
      </c>
      <c r="G67" s="199"/>
    </row>
    <row r="68" spans="2:7" ht="14.25">
      <c r="B68" s="204" t="s">
        <v>202</v>
      </c>
      <c r="C68" s="205">
        <v>5.25</v>
      </c>
      <c r="D68" s="205">
        <v>0.79</v>
      </c>
      <c r="E68" s="205">
        <v>2.6</v>
      </c>
      <c r="F68" s="205">
        <v>0.96</v>
      </c>
      <c r="G68" s="199"/>
    </row>
    <row r="69" spans="2:7" ht="14.25">
      <c r="B69" s="204" t="s">
        <v>203</v>
      </c>
      <c r="C69" s="205">
        <v>6.03</v>
      </c>
      <c r="D69" s="205">
        <v>0.79</v>
      </c>
      <c r="E69" s="205">
        <v>2.56</v>
      </c>
      <c r="F69" s="205">
        <v>0.99</v>
      </c>
      <c r="G69" s="199"/>
    </row>
    <row r="70" spans="2:7" ht="14.25">
      <c r="B70" s="204" t="s">
        <v>204</v>
      </c>
      <c r="C70" s="205">
        <v>7.65</v>
      </c>
      <c r="D70" s="205">
        <v>0.35</v>
      </c>
      <c r="E70" s="205">
        <v>2.52</v>
      </c>
      <c r="F70" s="205">
        <v>0.78</v>
      </c>
      <c r="G70" s="199"/>
    </row>
    <row r="71" spans="2:7" ht="14.25">
      <c r="B71" s="204" t="s">
        <v>205</v>
      </c>
      <c r="C71" s="205">
        <v>10.58</v>
      </c>
      <c r="D71" s="205">
        <v>0.01</v>
      </c>
      <c r="E71" s="205">
        <v>2.4</v>
      </c>
      <c r="F71" s="205">
        <v>0.68</v>
      </c>
      <c r="G71" s="199"/>
    </row>
    <row r="72" spans="2:7" ht="14.25">
      <c r="B72" s="204" t="s">
        <v>206</v>
      </c>
      <c r="C72" s="205">
        <v>4.25</v>
      </c>
      <c r="D72" s="205">
        <v>0.01</v>
      </c>
      <c r="E72" s="205">
        <v>2.71</v>
      </c>
      <c r="F72" s="205">
        <v>0.44</v>
      </c>
      <c r="G72" s="199"/>
    </row>
    <row r="73" spans="2:7" ht="14.25">
      <c r="B73" s="204" t="s">
        <v>207</v>
      </c>
      <c r="C73" s="205">
        <v>4.22</v>
      </c>
      <c r="D73" s="205">
        <v>0.35</v>
      </c>
      <c r="E73" s="205">
        <v>2.69</v>
      </c>
      <c r="F73" s="205">
        <v>0.65</v>
      </c>
      <c r="G73" s="199"/>
    </row>
    <row r="74" spans="2:7" ht="14.25">
      <c r="B74" s="204" t="s">
        <v>208</v>
      </c>
      <c r="C74" s="205">
        <v>7.69</v>
      </c>
      <c r="D74" s="205">
        <v>0.01</v>
      </c>
      <c r="E74" s="205">
        <v>2.54</v>
      </c>
      <c r="F74" s="205">
        <v>0.56999999999999995</v>
      </c>
      <c r="G74" s="199"/>
    </row>
    <row r="75" spans="2:7" ht="14.25">
      <c r="B75" s="204" t="s">
        <v>209</v>
      </c>
      <c r="C75" s="205">
        <v>7.66</v>
      </c>
      <c r="D75" s="205">
        <v>0.83</v>
      </c>
      <c r="E75" s="205">
        <v>2.48</v>
      </c>
      <c r="F75" s="205">
        <v>1.07</v>
      </c>
      <c r="G75" s="199"/>
    </row>
    <row r="76" spans="2:7" ht="14.25">
      <c r="B76" s="204" t="s">
        <v>210</v>
      </c>
      <c r="C76" s="205">
        <v>2.9</v>
      </c>
      <c r="D76" s="205">
        <v>0.01</v>
      </c>
      <c r="E76" s="205">
        <v>2.78</v>
      </c>
      <c r="F76" s="205">
        <v>0.39</v>
      </c>
      <c r="G76" s="199"/>
    </row>
    <row r="77" spans="2:7" ht="14.25">
      <c r="B77" s="204" t="s">
        <v>211</v>
      </c>
      <c r="C77" s="205">
        <v>1.1100000000000001</v>
      </c>
      <c r="D77" s="205">
        <v>0.71</v>
      </c>
      <c r="E77" s="205">
        <v>2.82</v>
      </c>
      <c r="F77" s="205">
        <v>0.75</v>
      </c>
      <c r="G77" s="199"/>
    </row>
    <row r="78" spans="2:7" ht="14.25">
      <c r="B78" s="204" t="s">
        <v>212</v>
      </c>
      <c r="C78" s="205">
        <v>0.54</v>
      </c>
      <c r="D78" s="205">
        <v>0.06</v>
      </c>
      <c r="E78" s="205">
        <v>2.89</v>
      </c>
      <c r="F78" s="205">
        <v>0.33</v>
      </c>
      <c r="G78" s="199"/>
    </row>
    <row r="79" spans="2:7" ht="14.25">
      <c r="B79" s="204" t="s">
        <v>213</v>
      </c>
      <c r="C79" s="205">
        <v>4.7300000000000004</v>
      </c>
      <c r="D79" s="205">
        <v>0.01</v>
      </c>
      <c r="E79" s="205">
        <v>2.69</v>
      </c>
      <c r="F79" s="205">
        <v>0.46</v>
      </c>
      <c r="G79" s="199"/>
    </row>
    <row r="80" spans="2:7" ht="14.25">
      <c r="B80" s="208" t="s">
        <v>214</v>
      </c>
      <c r="C80" s="205">
        <v>5.72</v>
      </c>
      <c r="D80" s="205">
        <v>0.01</v>
      </c>
      <c r="E80" s="205">
        <v>2.64</v>
      </c>
      <c r="F80" s="205">
        <v>0.49</v>
      </c>
      <c r="G80" s="199"/>
    </row>
    <row r="81" spans="2:7" ht="14.25">
      <c r="B81" s="204" t="s">
        <v>215</v>
      </c>
      <c r="C81" s="205">
        <v>2.14</v>
      </c>
      <c r="D81" s="205">
        <v>0.01</v>
      </c>
      <c r="E81" s="205">
        <v>2.82</v>
      </c>
      <c r="F81" s="205">
        <v>0.36</v>
      </c>
      <c r="G81" s="199"/>
    </row>
    <row r="82" spans="2:7" ht="14.25">
      <c r="B82" s="204" t="s">
        <v>216</v>
      </c>
      <c r="C82" s="205">
        <v>2.4900000000000002</v>
      </c>
      <c r="D82" s="205">
        <v>0.01</v>
      </c>
      <c r="E82" s="205">
        <v>2.8</v>
      </c>
      <c r="F82" s="205">
        <v>0.37</v>
      </c>
      <c r="G82" s="199"/>
    </row>
    <row r="83" spans="2:7" ht="14.25">
      <c r="B83" s="204" t="s">
        <v>217</v>
      </c>
      <c r="C83" s="205">
        <v>3.32</v>
      </c>
      <c r="D83" s="205">
        <v>0.01</v>
      </c>
      <c r="E83" s="205">
        <v>2.76</v>
      </c>
      <c r="F83" s="205">
        <v>0.41</v>
      </c>
      <c r="G83" s="199"/>
    </row>
    <row r="84" spans="2:7" ht="14.25">
      <c r="B84" s="204" t="s">
        <v>218</v>
      </c>
      <c r="C84" s="205">
        <v>3.55</v>
      </c>
      <c r="D84" s="205">
        <v>0.01</v>
      </c>
      <c r="E84" s="205">
        <v>2.75</v>
      </c>
      <c r="F84" s="205">
        <v>0.41</v>
      </c>
      <c r="G84" s="199"/>
    </row>
    <row r="85" spans="2:7" ht="14.25">
      <c r="B85" s="209" t="s">
        <v>219</v>
      </c>
      <c r="C85" s="210">
        <v>27</v>
      </c>
      <c r="D85" s="210">
        <v>0</v>
      </c>
      <c r="E85" s="210">
        <v>0</v>
      </c>
      <c r="F85" s="210">
        <v>0</v>
      </c>
      <c r="G85" s="199">
        <v>728</v>
      </c>
    </row>
    <row r="86" spans="2:7" ht="14.25">
      <c r="B86" s="209" t="s">
        <v>220</v>
      </c>
      <c r="C86" s="210">
        <v>18.600000000000001</v>
      </c>
      <c r="D86" s="210">
        <v>1.4</v>
      </c>
      <c r="E86" s="210">
        <v>12.5</v>
      </c>
      <c r="F86" s="210">
        <v>3.6999999999999997</v>
      </c>
      <c r="G86" s="199">
        <v>647</v>
      </c>
    </row>
    <row r="87" spans="2:7" ht="14.25">
      <c r="B87" s="209" t="s">
        <v>221</v>
      </c>
      <c r="C87" s="210">
        <v>18.7</v>
      </c>
      <c r="D87" s="210">
        <v>2</v>
      </c>
      <c r="E87" s="210">
        <v>12.5</v>
      </c>
      <c r="F87" s="210">
        <v>2.6</v>
      </c>
      <c r="G87" s="199">
        <v>662</v>
      </c>
    </row>
    <row r="88" spans="2:7" ht="14.25">
      <c r="B88" s="209" t="s">
        <v>222</v>
      </c>
      <c r="C88" s="210">
        <v>18.399999999999999</v>
      </c>
      <c r="D88" s="210">
        <v>3</v>
      </c>
      <c r="E88" s="210">
        <v>12.5</v>
      </c>
      <c r="F88" s="210">
        <v>1.9</v>
      </c>
      <c r="G88" s="199">
        <v>677</v>
      </c>
    </row>
    <row r="89" spans="2:7" ht="14.25">
      <c r="B89" s="209" t="s">
        <v>223</v>
      </c>
      <c r="C89" s="210">
        <v>19.7</v>
      </c>
      <c r="D89" s="210">
        <v>2</v>
      </c>
      <c r="E89" s="210">
        <v>10</v>
      </c>
      <c r="F89" s="210">
        <v>3.8</v>
      </c>
      <c r="G89" s="199">
        <v>654</v>
      </c>
    </row>
    <row r="90" spans="2:7" ht="14.25">
      <c r="B90" s="209" t="s">
        <v>224</v>
      </c>
      <c r="C90" s="210">
        <v>17.899999999999999</v>
      </c>
      <c r="D90" s="210">
        <v>0</v>
      </c>
      <c r="E90" s="210">
        <v>15</v>
      </c>
      <c r="F90" s="210">
        <v>3.6</v>
      </c>
      <c r="G90" s="199">
        <v>638</v>
      </c>
    </row>
    <row r="91" spans="2:7" ht="14.25">
      <c r="B91" s="209" t="s">
        <v>225</v>
      </c>
      <c r="C91" s="210">
        <v>16.900000000000002</v>
      </c>
      <c r="D91" s="210">
        <v>0</v>
      </c>
      <c r="E91" s="210">
        <v>14.399999999999999</v>
      </c>
      <c r="F91" s="210">
        <v>8.6999999999999993</v>
      </c>
      <c r="G91" s="199">
        <v>835</v>
      </c>
    </row>
    <row r="92" spans="2:7" ht="14.25">
      <c r="B92" s="209" t="s">
        <v>226</v>
      </c>
      <c r="C92" s="210">
        <v>18.899999999999999</v>
      </c>
      <c r="D92" s="210">
        <v>0</v>
      </c>
      <c r="E92" s="210">
        <v>12.5</v>
      </c>
      <c r="F92" s="210">
        <v>4.8</v>
      </c>
      <c r="G92" s="199">
        <v>630</v>
      </c>
    </row>
    <row r="93" spans="2:7" ht="14.25">
      <c r="B93" s="209" t="s">
        <v>88</v>
      </c>
      <c r="C93" s="210">
        <v>8.5</v>
      </c>
      <c r="D93" s="210">
        <v>9.4</v>
      </c>
      <c r="E93" s="210">
        <v>26.5</v>
      </c>
      <c r="F93" s="210">
        <v>0.8</v>
      </c>
      <c r="G93" s="199">
        <v>700</v>
      </c>
    </row>
    <row r="94" spans="2:7" ht="14.25">
      <c r="B94" s="209" t="s">
        <v>89</v>
      </c>
      <c r="C94" s="210">
        <v>9.5</v>
      </c>
      <c r="D94" s="210">
        <v>7.6</v>
      </c>
      <c r="E94" s="210">
        <v>24.5</v>
      </c>
      <c r="F94" s="210">
        <v>3.6999999999999997</v>
      </c>
      <c r="G94" s="199"/>
    </row>
    <row r="95" spans="2:7" ht="14.25">
      <c r="B95" s="209" t="s">
        <v>90</v>
      </c>
      <c r="C95" s="210">
        <v>23.9</v>
      </c>
      <c r="D95" s="210">
        <v>0</v>
      </c>
      <c r="E95" s="210">
        <v>24</v>
      </c>
      <c r="F95" s="210">
        <v>0</v>
      </c>
      <c r="G95" s="199">
        <v>605</v>
      </c>
    </row>
    <row r="96" spans="2:7" ht="14.25">
      <c r="B96" s="209" t="s">
        <v>91</v>
      </c>
      <c r="C96" s="210">
        <v>21.6</v>
      </c>
      <c r="D96" s="210">
        <v>0</v>
      </c>
      <c r="E96" s="210">
        <v>21.5</v>
      </c>
      <c r="F96" s="210">
        <v>4.3</v>
      </c>
      <c r="G96" s="199">
        <v>587</v>
      </c>
    </row>
    <row r="97" spans="2:7" ht="14.25">
      <c r="B97" s="211" t="s">
        <v>227</v>
      </c>
      <c r="C97" s="212">
        <v>12.8</v>
      </c>
      <c r="D97" s="212">
        <v>14.2</v>
      </c>
      <c r="E97" s="212">
        <v>11.9</v>
      </c>
      <c r="F97" s="212">
        <v>6.4</v>
      </c>
      <c r="G97" s="199">
        <v>858</v>
      </c>
    </row>
    <row r="98" spans="2:7" ht="14.25">
      <c r="B98" s="209" t="s">
        <v>92</v>
      </c>
      <c r="C98" s="210">
        <v>11.5</v>
      </c>
      <c r="D98" s="210">
        <v>12.8</v>
      </c>
      <c r="E98" s="210">
        <v>18</v>
      </c>
      <c r="F98" s="210">
        <v>1</v>
      </c>
      <c r="G98" s="199">
        <v>722</v>
      </c>
    </row>
    <row r="99" spans="2:7" ht="14.25">
      <c r="B99" s="209" t="s">
        <v>93</v>
      </c>
      <c r="C99" s="210">
        <v>13</v>
      </c>
      <c r="D99" s="210">
        <v>10.6</v>
      </c>
      <c r="E99" s="210">
        <v>15</v>
      </c>
      <c r="F99" s="210">
        <v>4.9000000000000004</v>
      </c>
      <c r="G99" s="199">
        <v>683</v>
      </c>
    </row>
    <row r="100" spans="2:7" ht="14.25">
      <c r="B100" s="209" t="s">
        <v>74</v>
      </c>
      <c r="C100" s="210">
        <v>25.4</v>
      </c>
      <c r="D100" s="210">
        <v>5.2</v>
      </c>
      <c r="E100" s="210">
        <v>14.499999999999998</v>
      </c>
      <c r="F100" s="210">
        <v>0.4</v>
      </c>
      <c r="G100" s="199">
        <v>646</v>
      </c>
    </row>
    <row r="101" spans="2:7" ht="14.25">
      <c r="B101" s="209" t="s">
        <v>75</v>
      </c>
      <c r="C101" s="210">
        <v>24.3</v>
      </c>
      <c r="D101" s="210">
        <v>5</v>
      </c>
      <c r="E101" s="210">
        <v>13.5</v>
      </c>
      <c r="F101" s="210">
        <v>2.6</v>
      </c>
      <c r="G101" s="199">
        <v>637</v>
      </c>
    </row>
    <row r="102" spans="2:7" ht="14.25">
      <c r="B102" s="209" t="s">
        <v>76</v>
      </c>
      <c r="C102" s="210">
        <v>32.700000000000003</v>
      </c>
      <c r="D102" s="210">
        <v>0</v>
      </c>
      <c r="E102" s="210">
        <v>14.499999999999998</v>
      </c>
      <c r="F102" s="210">
        <v>0</v>
      </c>
      <c r="G102" s="199">
        <v>592</v>
      </c>
    </row>
    <row r="103" spans="2:7" ht="14.25">
      <c r="B103" s="209" t="s">
        <v>77</v>
      </c>
      <c r="C103" s="210">
        <v>29.7</v>
      </c>
      <c r="D103" s="210">
        <v>0</v>
      </c>
      <c r="E103" s="210">
        <v>13.5</v>
      </c>
      <c r="F103" s="210">
        <v>3.6000000000000005</v>
      </c>
      <c r="G103" s="199">
        <v>579</v>
      </c>
    </row>
    <row r="104" spans="2:7" ht="14.25">
      <c r="B104" s="209" t="s">
        <v>78</v>
      </c>
      <c r="C104" s="210">
        <v>24.9</v>
      </c>
      <c r="D104" s="210">
        <v>2.6</v>
      </c>
      <c r="E104" s="210">
        <v>19</v>
      </c>
      <c r="F104" s="210">
        <v>0.2</v>
      </c>
      <c r="G104" s="199">
        <v>626</v>
      </c>
    </row>
    <row r="105" spans="2:7" ht="14.25">
      <c r="B105" s="209" t="s">
        <v>79</v>
      </c>
      <c r="C105" s="210">
        <v>23.200000000000003</v>
      </c>
      <c r="D105" s="210">
        <v>2</v>
      </c>
      <c r="E105" s="210">
        <v>17.5</v>
      </c>
      <c r="F105" s="210">
        <v>3.8</v>
      </c>
      <c r="G105" s="199">
        <v>607</v>
      </c>
    </row>
    <row r="106" spans="2:7" ht="14.25">
      <c r="B106" s="209" t="s">
        <v>150</v>
      </c>
      <c r="C106" s="210">
        <v>25.3</v>
      </c>
      <c r="D106" s="210">
        <v>3.6</v>
      </c>
      <c r="E106" s="210">
        <v>17</v>
      </c>
      <c r="F106" s="210">
        <v>0.3</v>
      </c>
      <c r="G106" s="199"/>
    </row>
    <row r="107" spans="2:7" ht="14.25">
      <c r="B107" s="209" t="s">
        <v>80</v>
      </c>
      <c r="C107" s="210">
        <v>24.4</v>
      </c>
      <c r="D107" s="210">
        <v>3</v>
      </c>
      <c r="E107" s="210">
        <v>15.5</v>
      </c>
      <c r="F107" s="210">
        <v>3.1</v>
      </c>
      <c r="G107" s="199">
        <v>617</v>
      </c>
    </row>
    <row r="108" spans="2:7" ht="14.25">
      <c r="B108" s="209" t="s">
        <v>81</v>
      </c>
      <c r="C108" s="210">
        <v>27.500000000000004</v>
      </c>
      <c r="D108" s="210">
        <v>2.4</v>
      </c>
      <c r="E108" s="210">
        <v>16.5</v>
      </c>
      <c r="F108" s="210">
        <v>0.2</v>
      </c>
      <c r="G108" s="199">
        <v>621</v>
      </c>
    </row>
    <row r="109" spans="2:7" ht="14.25">
      <c r="B109" s="209" t="s">
        <v>82</v>
      </c>
      <c r="C109" s="210">
        <v>25.5</v>
      </c>
      <c r="D109" s="210">
        <v>2.4</v>
      </c>
      <c r="E109" s="210">
        <v>15.5</v>
      </c>
      <c r="F109" s="210">
        <v>2.8</v>
      </c>
      <c r="G109" s="199">
        <v>612</v>
      </c>
    </row>
    <row r="110" spans="2:7" ht="14.25">
      <c r="B110" s="209" t="s">
        <v>83</v>
      </c>
      <c r="C110" s="210">
        <v>24.2</v>
      </c>
      <c r="D110" s="210">
        <v>3.6000000000000005</v>
      </c>
      <c r="E110" s="210">
        <v>16</v>
      </c>
      <c r="F110" s="210">
        <v>2.2000000000000002</v>
      </c>
      <c r="G110" s="199">
        <v>628</v>
      </c>
    </row>
    <row r="111" spans="2:7" ht="14.25">
      <c r="B111" s="209" t="s">
        <v>84</v>
      </c>
      <c r="C111" s="210">
        <v>28.799999999999997</v>
      </c>
      <c r="D111" s="210">
        <v>3.4000000000000004</v>
      </c>
      <c r="E111" s="210">
        <v>13.5</v>
      </c>
      <c r="F111" s="210">
        <v>0.3</v>
      </c>
      <c r="G111" s="199">
        <v>627</v>
      </c>
    </row>
    <row r="112" spans="2:7" ht="14.25">
      <c r="B112" s="209" t="s">
        <v>85</v>
      </c>
      <c r="C112" s="210">
        <v>27.5</v>
      </c>
      <c r="D112" s="210">
        <v>3.4000000000000004</v>
      </c>
      <c r="E112" s="210">
        <v>13</v>
      </c>
      <c r="F112" s="210">
        <v>2</v>
      </c>
      <c r="G112" s="199">
        <v>624</v>
      </c>
    </row>
    <row r="113" spans="2:7" ht="14.25">
      <c r="B113" s="209" t="s">
        <v>151</v>
      </c>
      <c r="C113" s="210">
        <v>23</v>
      </c>
      <c r="D113" s="210">
        <v>2</v>
      </c>
      <c r="E113" s="210">
        <v>22</v>
      </c>
      <c r="F113" s="210">
        <v>0.2</v>
      </c>
      <c r="G113" s="199"/>
    </row>
    <row r="114" spans="2:7" ht="14.25">
      <c r="B114" s="209" t="s">
        <v>86</v>
      </c>
      <c r="C114" s="210">
        <v>29.7</v>
      </c>
      <c r="D114" s="210">
        <v>2.8</v>
      </c>
      <c r="E114" s="210">
        <v>13.5</v>
      </c>
      <c r="F114" s="210">
        <v>0.2</v>
      </c>
      <c r="G114" s="199">
        <v>621</v>
      </c>
    </row>
    <row r="115" spans="2:7" ht="14.25">
      <c r="B115" s="209" t="s">
        <v>87</v>
      </c>
      <c r="C115" s="210">
        <v>28.6</v>
      </c>
      <c r="D115" s="210">
        <v>2</v>
      </c>
      <c r="E115" s="210">
        <v>12.5</v>
      </c>
      <c r="F115" s="210">
        <v>3</v>
      </c>
      <c r="G115" s="199">
        <v>603</v>
      </c>
    </row>
    <row r="116" spans="2:7" ht="14.25">
      <c r="B116" s="209" t="s">
        <v>228</v>
      </c>
      <c r="C116" s="210">
        <v>14.2</v>
      </c>
      <c r="D116" s="210">
        <v>12.9</v>
      </c>
      <c r="E116" s="210">
        <v>0</v>
      </c>
      <c r="F116" s="210">
        <v>10.7</v>
      </c>
      <c r="G116" s="199">
        <v>745</v>
      </c>
    </row>
    <row r="117" spans="2:7" ht="14.25">
      <c r="B117" s="209" t="s">
        <v>229</v>
      </c>
      <c r="C117" s="210">
        <v>18</v>
      </c>
      <c r="D117" s="210">
        <v>20</v>
      </c>
      <c r="E117" s="210">
        <v>0</v>
      </c>
      <c r="F117" s="210">
        <v>1.6</v>
      </c>
      <c r="G117" s="199">
        <v>789</v>
      </c>
    </row>
    <row r="118" spans="2:7" ht="14.25">
      <c r="B118" s="209" t="s">
        <v>230</v>
      </c>
      <c r="C118" s="210">
        <v>18.399999999999999</v>
      </c>
      <c r="D118" s="210">
        <v>16</v>
      </c>
      <c r="E118" s="210">
        <v>0</v>
      </c>
      <c r="F118" s="210">
        <v>6.1</v>
      </c>
      <c r="G118" s="199">
        <v>709</v>
      </c>
    </row>
    <row r="119" spans="2:7" ht="14.25">
      <c r="B119" s="209" t="s">
        <v>144</v>
      </c>
      <c r="C119" s="210">
        <v>42.5</v>
      </c>
      <c r="D119" s="210">
        <v>0</v>
      </c>
      <c r="E119" s="210">
        <v>0</v>
      </c>
      <c r="F119" s="210">
        <v>0</v>
      </c>
      <c r="G119" s="199">
        <v>1017</v>
      </c>
    </row>
    <row r="120" spans="2:7" ht="14.25">
      <c r="B120" s="209" t="s">
        <v>231</v>
      </c>
      <c r="C120" s="210">
        <v>46</v>
      </c>
      <c r="D120" s="210">
        <v>0</v>
      </c>
      <c r="E120" s="210">
        <v>0</v>
      </c>
      <c r="F120" s="210">
        <v>0</v>
      </c>
      <c r="G120" s="199">
        <v>616</v>
      </c>
    </row>
    <row r="121" spans="2:7" ht="14.25">
      <c r="B121" s="209" t="s">
        <v>232</v>
      </c>
      <c r="C121" s="210">
        <v>20.2</v>
      </c>
      <c r="D121" s="210">
        <v>0</v>
      </c>
      <c r="E121" s="210">
        <v>0</v>
      </c>
      <c r="F121" s="210">
        <v>24</v>
      </c>
      <c r="G121" s="199">
        <v>560</v>
      </c>
    </row>
    <row r="122" spans="2:7" ht="14.25">
      <c r="B122" s="209" t="s">
        <v>233</v>
      </c>
      <c r="C122" s="210">
        <v>46</v>
      </c>
      <c r="D122" s="210">
        <v>0</v>
      </c>
      <c r="E122" s="210">
        <v>0</v>
      </c>
      <c r="F122" s="210">
        <v>0</v>
      </c>
      <c r="G122" s="199"/>
    </row>
    <row r="123" spans="2:7" ht="14.25">
      <c r="B123" s="209" t="s">
        <v>234</v>
      </c>
      <c r="C123" s="210">
        <v>11</v>
      </c>
      <c r="D123" s="210">
        <v>21.8</v>
      </c>
      <c r="E123" s="210">
        <v>0</v>
      </c>
      <c r="F123" s="210">
        <v>4</v>
      </c>
      <c r="G123" s="199"/>
    </row>
    <row r="124" spans="2:7" ht="14.25">
      <c r="B124" s="209" t="s">
        <v>235</v>
      </c>
      <c r="C124" s="210">
        <v>10.6</v>
      </c>
      <c r="D124" s="210">
        <v>6.4</v>
      </c>
      <c r="E124" s="210">
        <v>22</v>
      </c>
      <c r="F124" s="210">
        <v>6.3</v>
      </c>
      <c r="G124" s="199"/>
    </row>
    <row r="125" spans="2:7" ht="14.25">
      <c r="B125" s="209" t="s">
        <v>236</v>
      </c>
      <c r="C125" s="210">
        <v>10</v>
      </c>
      <c r="D125" s="210">
        <v>21.9</v>
      </c>
      <c r="E125" s="210">
        <v>0</v>
      </c>
      <c r="F125" s="210">
        <v>1.5</v>
      </c>
      <c r="G125" s="199">
        <v>789</v>
      </c>
    </row>
    <row r="126" spans="2:7" ht="14.25">
      <c r="B126" s="209" t="s">
        <v>237</v>
      </c>
      <c r="C126" s="210">
        <v>0</v>
      </c>
      <c r="D126" s="210">
        <v>0</v>
      </c>
      <c r="E126" s="210">
        <v>50</v>
      </c>
      <c r="F126" s="210">
        <v>0</v>
      </c>
      <c r="G126" s="199">
        <v>710</v>
      </c>
    </row>
    <row r="127" spans="2:7" ht="14.25">
      <c r="B127" s="209" t="s">
        <v>152</v>
      </c>
      <c r="C127" s="210">
        <v>28.5</v>
      </c>
      <c r="D127" s="210">
        <v>0</v>
      </c>
      <c r="E127" s="210">
        <v>19</v>
      </c>
      <c r="F127" s="210">
        <v>0</v>
      </c>
      <c r="G127" s="199">
        <v>596</v>
      </c>
    </row>
    <row r="128" spans="2:7" ht="14.25">
      <c r="B128" s="209" t="s">
        <v>145</v>
      </c>
      <c r="C128" s="210">
        <v>26.6</v>
      </c>
      <c r="D128" s="210">
        <v>0</v>
      </c>
      <c r="E128" s="210">
        <v>16</v>
      </c>
      <c r="F128" s="210">
        <v>4.3</v>
      </c>
      <c r="G128" s="199"/>
    </row>
    <row r="129" spans="2:7" ht="14.25">
      <c r="B129" s="209" t="s">
        <v>153</v>
      </c>
      <c r="C129" s="210">
        <v>29.9</v>
      </c>
      <c r="D129" s="210">
        <v>0</v>
      </c>
      <c r="E129" s="210">
        <v>17.5</v>
      </c>
      <c r="F129" s="210">
        <v>0</v>
      </c>
      <c r="G129" s="199">
        <v>596</v>
      </c>
    </row>
    <row r="130" spans="2:7" ht="14.25">
      <c r="B130" s="209" t="s">
        <v>154</v>
      </c>
      <c r="C130" s="210">
        <v>27.2</v>
      </c>
      <c r="D130" s="210">
        <v>0</v>
      </c>
      <c r="E130" s="210">
        <v>16.5</v>
      </c>
      <c r="F130" s="210">
        <v>3.4</v>
      </c>
      <c r="G130" s="199">
        <v>612</v>
      </c>
    </row>
    <row r="131" spans="2:7" ht="14.25">
      <c r="B131" s="209" t="s">
        <v>111</v>
      </c>
      <c r="C131" s="210">
        <v>40.4</v>
      </c>
      <c r="D131" s="210">
        <v>4</v>
      </c>
      <c r="E131" s="210">
        <v>0</v>
      </c>
      <c r="F131" s="210">
        <v>0.3</v>
      </c>
      <c r="G131" s="199">
        <v>598</v>
      </c>
    </row>
    <row r="132" spans="2:7" ht="14.25">
      <c r="B132" s="209" t="s">
        <v>112</v>
      </c>
      <c r="C132" s="210">
        <v>36.799999999999997</v>
      </c>
      <c r="D132" s="210">
        <v>3.8</v>
      </c>
      <c r="E132" s="210">
        <v>0</v>
      </c>
      <c r="F132" s="210">
        <v>3.9</v>
      </c>
      <c r="G132" s="199">
        <v>1028</v>
      </c>
    </row>
    <row r="133" spans="2:7" ht="14.25">
      <c r="B133" s="213" t="s">
        <v>238</v>
      </c>
      <c r="C133" s="210">
        <v>14.1</v>
      </c>
      <c r="D133" s="210">
        <v>0</v>
      </c>
      <c r="E133" s="210">
        <v>15</v>
      </c>
      <c r="F133" s="210">
        <v>16.8</v>
      </c>
      <c r="G133" s="199"/>
    </row>
    <row r="134" spans="2:7" ht="14.25">
      <c r="B134" s="209" t="s">
        <v>239</v>
      </c>
      <c r="C134" s="214">
        <v>32</v>
      </c>
      <c r="D134" s="214">
        <v>10</v>
      </c>
      <c r="E134" s="214">
        <v>0</v>
      </c>
      <c r="F134" s="214">
        <v>0.8</v>
      </c>
      <c r="G134" s="199"/>
    </row>
    <row r="135" spans="2:7" ht="14.25">
      <c r="B135" s="209" t="s">
        <v>240</v>
      </c>
      <c r="C135" s="210">
        <v>46</v>
      </c>
      <c r="D135" s="210">
        <v>0</v>
      </c>
      <c r="E135" s="210">
        <v>0</v>
      </c>
      <c r="F135" s="210">
        <v>0</v>
      </c>
      <c r="G135" s="199">
        <v>616</v>
      </c>
    </row>
    <row r="136" spans="2:7" ht="14.25">
      <c r="B136" s="209" t="s">
        <v>241</v>
      </c>
      <c r="C136" s="210">
        <v>26.3</v>
      </c>
      <c r="D136" s="210">
        <v>0</v>
      </c>
      <c r="E136" s="210">
        <v>19.5</v>
      </c>
      <c r="F136" s="210">
        <v>1.7</v>
      </c>
      <c r="G136" s="199"/>
    </row>
    <row r="137" spans="2:7" ht="14.25">
      <c r="B137" s="209" t="s">
        <v>242</v>
      </c>
      <c r="C137" s="210">
        <v>23.1</v>
      </c>
      <c r="D137" s="210">
        <v>2.9</v>
      </c>
      <c r="E137" s="210">
        <v>17.399999999999999</v>
      </c>
      <c r="F137" s="210">
        <v>2.9</v>
      </c>
      <c r="G137" s="199"/>
    </row>
    <row r="138" spans="2:7" ht="14.25">
      <c r="B138" s="209" t="s">
        <v>243</v>
      </c>
      <c r="C138" s="212">
        <v>23.1</v>
      </c>
      <c r="D138" s="212">
        <v>2.9</v>
      </c>
      <c r="E138" s="212">
        <v>17.399999999999999</v>
      </c>
      <c r="F138" s="212">
        <v>2.9</v>
      </c>
      <c r="G138" s="199"/>
    </row>
    <row r="139" spans="2:7" ht="14.25">
      <c r="B139" s="209" t="s">
        <v>244</v>
      </c>
      <c r="C139" s="210">
        <v>0</v>
      </c>
      <c r="D139" s="210">
        <v>0</v>
      </c>
      <c r="E139" s="210">
        <v>41</v>
      </c>
      <c r="F139" s="210">
        <v>18</v>
      </c>
      <c r="G139" s="199">
        <v>1294</v>
      </c>
    </row>
    <row r="140" spans="2:7" ht="14.25">
      <c r="B140" s="209" t="s">
        <v>245</v>
      </c>
      <c r="C140" s="210">
        <v>0</v>
      </c>
      <c r="D140" s="210">
        <v>8.8000000000000007</v>
      </c>
      <c r="E140" s="210">
        <v>0</v>
      </c>
      <c r="F140" s="210">
        <v>11</v>
      </c>
      <c r="G140" s="199"/>
    </row>
    <row r="141" spans="2:7" ht="14.25">
      <c r="B141" s="209" t="s">
        <v>246</v>
      </c>
      <c r="C141" s="210">
        <v>35.700000000000003</v>
      </c>
      <c r="D141" s="210">
        <v>0</v>
      </c>
      <c r="E141" s="210">
        <v>0</v>
      </c>
      <c r="F141" s="210">
        <v>9.6</v>
      </c>
      <c r="G141" s="199"/>
    </row>
    <row r="142" spans="2:7" ht="14.25">
      <c r="B142" s="209" t="s">
        <v>155</v>
      </c>
      <c r="C142" s="210">
        <v>40.799999999999997</v>
      </c>
      <c r="D142" s="210">
        <v>0</v>
      </c>
      <c r="E142" s="210">
        <v>0</v>
      </c>
      <c r="F142" s="210">
        <v>4.8</v>
      </c>
      <c r="G142" s="199"/>
    </row>
    <row r="143" spans="2:7" ht="14.25">
      <c r="B143" s="204" t="s">
        <v>247</v>
      </c>
      <c r="C143" s="205">
        <v>10</v>
      </c>
      <c r="D143" s="205">
        <v>15</v>
      </c>
      <c r="E143" s="205">
        <v>0</v>
      </c>
      <c r="F143" s="205">
        <v>0</v>
      </c>
      <c r="G143" s="199"/>
    </row>
    <row r="144" spans="2:7" ht="14.25">
      <c r="B144" s="204" t="s">
        <v>248</v>
      </c>
      <c r="C144" s="205">
        <v>7.2</v>
      </c>
      <c r="D144" s="205">
        <v>14.000000000000002</v>
      </c>
      <c r="E144" s="205">
        <v>7.1</v>
      </c>
      <c r="F144" s="205">
        <v>0</v>
      </c>
      <c r="G144" s="199"/>
    </row>
    <row r="145" spans="2:7" ht="14.25">
      <c r="B145" s="209" t="s">
        <v>249</v>
      </c>
      <c r="C145" s="210">
        <v>16</v>
      </c>
      <c r="D145" s="210">
        <v>8.6999999999999993</v>
      </c>
      <c r="E145" s="210">
        <v>0</v>
      </c>
      <c r="F145" s="210">
        <v>13</v>
      </c>
      <c r="G145" s="199"/>
    </row>
    <row r="146" spans="2:7" ht="14.25">
      <c r="B146" s="209" t="s">
        <v>250</v>
      </c>
      <c r="C146" s="210">
        <v>16</v>
      </c>
      <c r="D146" s="210">
        <v>8.6</v>
      </c>
      <c r="E146" s="210">
        <v>0</v>
      </c>
      <c r="F146" s="210">
        <v>13</v>
      </c>
      <c r="G146" s="199"/>
    </row>
    <row r="147" spans="2:7" ht="14.25">
      <c r="B147" s="209" t="s">
        <v>251</v>
      </c>
      <c r="C147" s="210">
        <v>14.9</v>
      </c>
      <c r="D147" s="210">
        <v>11.9</v>
      </c>
      <c r="E147" s="210">
        <v>0</v>
      </c>
      <c r="F147" s="210">
        <v>10.3</v>
      </c>
      <c r="G147" s="199"/>
    </row>
    <row r="148" spans="2:7" ht="14.25">
      <c r="B148" s="209" t="s">
        <v>252</v>
      </c>
      <c r="C148" s="210">
        <v>14.8</v>
      </c>
      <c r="D148" s="210">
        <v>11.8</v>
      </c>
      <c r="E148" s="210">
        <v>0</v>
      </c>
      <c r="F148" s="210">
        <v>10.199999999999999</v>
      </c>
      <c r="G148" s="199"/>
    </row>
    <row r="149" spans="2:7" ht="14.25">
      <c r="B149" s="209" t="s">
        <v>253</v>
      </c>
      <c r="C149" s="210">
        <v>14.2</v>
      </c>
      <c r="D149" s="210">
        <v>13.9</v>
      </c>
      <c r="E149" s="210">
        <v>0</v>
      </c>
      <c r="F149" s="210">
        <v>8.6</v>
      </c>
      <c r="G149" s="199"/>
    </row>
    <row r="150" spans="2:7" ht="14.25">
      <c r="B150" s="209" t="s">
        <v>254</v>
      </c>
      <c r="C150" s="210">
        <v>14.1</v>
      </c>
      <c r="D150" s="210">
        <v>13.8</v>
      </c>
      <c r="E150" s="210">
        <v>0</v>
      </c>
      <c r="F150" s="210">
        <v>8.5</v>
      </c>
      <c r="G150" s="199"/>
    </row>
    <row r="151" spans="2:7" ht="14.25">
      <c r="B151" s="209" t="s">
        <v>255</v>
      </c>
      <c r="C151" s="210">
        <v>13.4</v>
      </c>
      <c r="D151" s="210">
        <v>16</v>
      </c>
      <c r="E151" s="210">
        <v>0</v>
      </c>
      <c r="F151" s="210">
        <v>6.9</v>
      </c>
      <c r="G151" s="199"/>
    </row>
    <row r="152" spans="2:7" ht="14.25">
      <c r="B152" s="209" t="s">
        <v>256</v>
      </c>
      <c r="C152" s="210">
        <v>13.3</v>
      </c>
      <c r="D152" s="210">
        <v>15.9</v>
      </c>
      <c r="E152" s="210">
        <v>0</v>
      </c>
      <c r="F152" s="210">
        <v>6.8</v>
      </c>
      <c r="G152" s="199"/>
    </row>
    <row r="153" spans="2:7" ht="14.25">
      <c r="B153" s="209" t="s">
        <v>257</v>
      </c>
      <c r="C153" s="210">
        <v>12.7</v>
      </c>
      <c r="D153" s="210">
        <v>18</v>
      </c>
      <c r="E153" s="210">
        <v>0</v>
      </c>
      <c r="F153" s="210">
        <v>5.2</v>
      </c>
      <c r="G153" s="199"/>
    </row>
    <row r="154" spans="2:7" ht="14.25">
      <c r="B154" s="209" t="s">
        <v>258</v>
      </c>
      <c r="C154" s="210">
        <v>12.6</v>
      </c>
      <c r="D154" s="210">
        <v>17.899999999999999</v>
      </c>
      <c r="E154" s="210">
        <v>0</v>
      </c>
      <c r="F154" s="210">
        <v>5.0999999999999996</v>
      </c>
      <c r="G154" s="199"/>
    </row>
    <row r="155" spans="2:7" ht="14.25">
      <c r="B155" s="209" t="s">
        <v>259</v>
      </c>
      <c r="C155" s="210">
        <v>10.8</v>
      </c>
      <c r="D155" s="210">
        <v>14</v>
      </c>
      <c r="E155" s="210">
        <v>9.9</v>
      </c>
      <c r="F155" s="210">
        <v>4.5999999999999996</v>
      </c>
      <c r="G155" s="199"/>
    </row>
    <row r="156" spans="2:7" ht="14.25">
      <c r="B156" s="209" t="s">
        <v>260</v>
      </c>
      <c r="C156" s="210">
        <v>10.7</v>
      </c>
      <c r="D156" s="210">
        <v>12.1</v>
      </c>
      <c r="E156" s="210">
        <v>12</v>
      </c>
      <c r="F156" s="210">
        <v>3.9</v>
      </c>
      <c r="G156" s="199"/>
    </row>
    <row r="157" spans="2:7" ht="14.25">
      <c r="B157" s="209" t="s">
        <v>261</v>
      </c>
      <c r="C157" s="210">
        <v>10.7</v>
      </c>
      <c r="D157" s="210">
        <v>10.4</v>
      </c>
      <c r="E157" s="210">
        <v>14</v>
      </c>
      <c r="F157" s="210">
        <v>4.4000000000000004</v>
      </c>
      <c r="G157" s="199"/>
    </row>
    <row r="158" spans="2:7" ht="14.25">
      <c r="B158" s="209" t="s">
        <v>262</v>
      </c>
      <c r="C158" s="210">
        <v>10.7</v>
      </c>
      <c r="D158" s="210">
        <v>8.1999999999999993</v>
      </c>
      <c r="E158" s="210">
        <v>16.5</v>
      </c>
      <c r="F158" s="210">
        <v>5</v>
      </c>
      <c r="G158" s="199"/>
    </row>
    <row r="159" spans="2:7" ht="14.25">
      <c r="B159" s="202" t="s">
        <v>263</v>
      </c>
      <c r="C159" s="203">
        <v>46</v>
      </c>
      <c r="D159" s="203">
        <v>0</v>
      </c>
      <c r="E159" s="203">
        <v>0</v>
      </c>
      <c r="F159" s="203">
        <v>0</v>
      </c>
      <c r="G159" s="199"/>
    </row>
    <row r="160" spans="2:7" ht="14.25">
      <c r="B160" s="202" t="s">
        <v>264</v>
      </c>
      <c r="C160" s="203">
        <v>13</v>
      </c>
      <c r="D160" s="203">
        <v>16</v>
      </c>
      <c r="E160" s="203">
        <v>0</v>
      </c>
      <c r="F160" s="203">
        <v>7</v>
      </c>
      <c r="G160" s="199"/>
    </row>
    <row r="161" spans="2:7" ht="14.25">
      <c r="B161" s="202" t="s">
        <v>265</v>
      </c>
      <c r="C161" s="203">
        <v>18</v>
      </c>
      <c r="D161" s="203">
        <v>20</v>
      </c>
      <c r="E161" s="203">
        <v>0</v>
      </c>
      <c r="F161" s="203">
        <v>2</v>
      </c>
      <c r="G161" s="199"/>
    </row>
    <row r="162" spans="2:7" ht="14.25">
      <c r="B162" s="202" t="s">
        <v>266</v>
      </c>
      <c r="C162" s="203">
        <v>20</v>
      </c>
      <c r="D162" s="203">
        <v>0</v>
      </c>
      <c r="E162" s="203">
        <v>0</v>
      </c>
      <c r="F162" s="203">
        <v>24</v>
      </c>
      <c r="G162" s="199"/>
    </row>
    <row r="163" spans="2:7" ht="14.25">
      <c r="B163" s="202" t="s">
        <v>267</v>
      </c>
      <c r="C163" s="203">
        <v>18</v>
      </c>
      <c r="D163" s="203">
        <v>5</v>
      </c>
      <c r="E163" s="203">
        <v>0</v>
      </c>
      <c r="F163" s="203">
        <v>19</v>
      </c>
      <c r="G163" s="199"/>
    </row>
    <row r="164" spans="2:7" ht="14.25">
      <c r="B164" s="202" t="s">
        <v>268</v>
      </c>
      <c r="C164" s="203">
        <v>10</v>
      </c>
      <c r="D164" s="203">
        <v>22</v>
      </c>
      <c r="E164" s="203">
        <v>0</v>
      </c>
      <c r="F164" s="203">
        <v>2</v>
      </c>
      <c r="G164" s="199"/>
    </row>
    <row r="165" spans="2:7" ht="14.25">
      <c r="B165" s="202" t="s">
        <v>269</v>
      </c>
      <c r="C165" s="203">
        <v>0</v>
      </c>
      <c r="D165" s="203">
        <v>0</v>
      </c>
      <c r="E165" s="203">
        <v>50</v>
      </c>
      <c r="F165" s="203">
        <v>0</v>
      </c>
      <c r="G165" s="199"/>
    </row>
    <row r="166" spans="2:7" ht="14.25">
      <c r="B166" s="202" t="s">
        <v>270</v>
      </c>
      <c r="C166" s="203">
        <v>12</v>
      </c>
      <c r="D166" s="203">
        <v>5</v>
      </c>
      <c r="E166" s="203">
        <v>14</v>
      </c>
      <c r="F166" s="203">
        <v>8</v>
      </c>
      <c r="G166" s="199"/>
    </row>
    <row r="167" spans="2:7" ht="14.25">
      <c r="B167" s="202" t="s">
        <v>271</v>
      </c>
      <c r="C167" s="203">
        <v>24</v>
      </c>
      <c r="D167" s="203">
        <v>0</v>
      </c>
      <c r="E167" s="203">
        <v>24</v>
      </c>
      <c r="F167" s="203">
        <v>0</v>
      </c>
      <c r="G167" s="199"/>
    </row>
    <row r="168" spans="2:7" ht="14.25">
      <c r="B168" s="202" t="s">
        <v>272</v>
      </c>
      <c r="C168" s="203">
        <v>23</v>
      </c>
      <c r="D168" s="203">
        <v>2</v>
      </c>
      <c r="E168" s="203">
        <v>18</v>
      </c>
      <c r="F168" s="203">
        <v>4</v>
      </c>
      <c r="G168" s="199"/>
    </row>
    <row r="169" spans="2:7" ht="14.25">
      <c r="B169" s="202" t="s">
        <v>273</v>
      </c>
      <c r="C169" s="203">
        <v>13</v>
      </c>
      <c r="D169" s="203">
        <v>18</v>
      </c>
      <c r="E169" s="203">
        <v>0</v>
      </c>
      <c r="F169" s="203">
        <v>8</v>
      </c>
      <c r="G169" s="199"/>
    </row>
    <row r="170" spans="2:7" ht="14.25">
      <c r="B170" s="202" t="s">
        <v>274</v>
      </c>
      <c r="C170" s="203">
        <v>0</v>
      </c>
      <c r="D170" s="203">
        <v>9</v>
      </c>
      <c r="E170" s="203">
        <v>0</v>
      </c>
      <c r="F170" s="203">
        <v>11</v>
      </c>
      <c r="G170" s="199"/>
    </row>
    <row r="171" spans="2:7" ht="14.25">
      <c r="B171" s="202" t="s">
        <v>275</v>
      </c>
      <c r="C171" s="203">
        <v>0</v>
      </c>
      <c r="D171" s="203">
        <v>0</v>
      </c>
      <c r="E171" s="203">
        <v>41</v>
      </c>
      <c r="F171" s="203">
        <v>18</v>
      </c>
      <c r="G171" s="199"/>
    </row>
    <row r="172" spans="2:7" ht="14.25">
      <c r="B172" s="202" t="s">
        <v>276</v>
      </c>
      <c r="C172" s="203">
        <v>10</v>
      </c>
      <c r="D172" s="203">
        <v>17</v>
      </c>
      <c r="E172" s="203">
        <v>0</v>
      </c>
      <c r="F172" s="203">
        <v>12</v>
      </c>
      <c r="G172" s="199"/>
    </row>
    <row r="173" spans="2:7" ht="14.25">
      <c r="B173" s="202" t="s">
        <v>277</v>
      </c>
      <c r="C173" s="203">
        <v>0</v>
      </c>
      <c r="D173" s="203">
        <v>21</v>
      </c>
      <c r="E173" s="203">
        <v>0</v>
      </c>
      <c r="F173" s="203">
        <v>2</v>
      </c>
      <c r="G173" s="199"/>
    </row>
    <row r="174" spans="2:7" ht="14.25">
      <c r="B174" s="209" t="s">
        <v>278</v>
      </c>
      <c r="C174" s="210">
        <v>15</v>
      </c>
      <c r="D174" s="210">
        <v>23</v>
      </c>
      <c r="E174" s="210">
        <v>0</v>
      </c>
      <c r="F174" s="210">
        <v>0</v>
      </c>
      <c r="G174" s="199"/>
    </row>
    <row r="175" spans="2:7" ht="14.25">
      <c r="B175" s="204" t="s">
        <v>279</v>
      </c>
      <c r="C175" s="215">
        <v>13.3</v>
      </c>
      <c r="D175" s="215">
        <v>3.6</v>
      </c>
      <c r="E175" s="215">
        <v>13.3</v>
      </c>
      <c r="F175" s="215">
        <v>17.7</v>
      </c>
      <c r="G175" s="199"/>
    </row>
    <row r="176" spans="2:7" ht="14.25">
      <c r="B176" s="204" t="s">
        <v>280</v>
      </c>
      <c r="C176" s="215">
        <v>4.6399999999999997</v>
      </c>
      <c r="D176" s="215">
        <v>5.21</v>
      </c>
      <c r="E176" s="215">
        <v>37.1</v>
      </c>
      <c r="F176" s="215">
        <v>0.38</v>
      </c>
      <c r="G176" s="199">
        <v>680</v>
      </c>
    </row>
    <row r="177" spans="2:7" ht="14.25">
      <c r="B177" s="204" t="s">
        <v>281</v>
      </c>
      <c r="C177" s="215">
        <v>6.12</v>
      </c>
      <c r="D177" s="215">
        <v>6.86</v>
      </c>
      <c r="E177" s="215">
        <v>33</v>
      </c>
      <c r="F177" s="215">
        <v>0.51</v>
      </c>
      <c r="G177" s="199">
        <v>690</v>
      </c>
    </row>
    <row r="178" spans="2:7" ht="14.25">
      <c r="B178" s="204" t="s">
        <v>282</v>
      </c>
      <c r="C178" s="215">
        <v>9.44</v>
      </c>
      <c r="D178" s="215">
        <v>6.06</v>
      </c>
      <c r="E178" s="215">
        <v>25</v>
      </c>
      <c r="F178" s="215">
        <v>5.25</v>
      </c>
      <c r="G178" s="199">
        <v>653</v>
      </c>
    </row>
    <row r="179" spans="2:7" ht="14.25">
      <c r="B179" s="204" t="s">
        <v>283</v>
      </c>
      <c r="C179" s="215">
        <v>8.2799999999999994</v>
      </c>
      <c r="D179" s="215">
        <v>9.2899999999999991</v>
      </c>
      <c r="E179" s="215">
        <v>27</v>
      </c>
      <c r="F179" s="215">
        <v>0.69</v>
      </c>
      <c r="G179" s="199">
        <v>704</v>
      </c>
    </row>
    <row r="180" spans="2:7" ht="14.25">
      <c r="B180" s="204" t="s">
        <v>284</v>
      </c>
      <c r="C180" s="215">
        <v>9</v>
      </c>
      <c r="D180" s="215">
        <v>10.1</v>
      </c>
      <c r="E180" s="215">
        <v>25</v>
      </c>
      <c r="F180" s="215">
        <v>0.75</v>
      </c>
      <c r="G180" s="199">
        <v>708</v>
      </c>
    </row>
    <row r="181" spans="2:7" ht="14.25">
      <c r="B181" s="204" t="s">
        <v>285</v>
      </c>
      <c r="C181" s="215">
        <v>13.5</v>
      </c>
      <c r="D181" s="215">
        <v>15.15</v>
      </c>
      <c r="E181" s="215">
        <v>12.5</v>
      </c>
      <c r="F181" s="215">
        <v>1.1200000000000001</v>
      </c>
      <c r="G181" s="199">
        <v>738</v>
      </c>
    </row>
    <row r="182" spans="2:7" ht="14.25">
      <c r="B182" s="204" t="s">
        <v>286</v>
      </c>
      <c r="C182" s="215">
        <v>12.7</v>
      </c>
      <c r="D182" s="215">
        <v>14.26</v>
      </c>
      <c r="E182" s="215">
        <v>11.8</v>
      </c>
      <c r="F182" s="215">
        <v>2.04</v>
      </c>
      <c r="G182" s="199">
        <v>921</v>
      </c>
    </row>
    <row r="183" spans="2:7" ht="14.25">
      <c r="B183" s="204" t="s">
        <v>287</v>
      </c>
      <c r="C183" s="215">
        <v>11.34</v>
      </c>
      <c r="D183" s="215">
        <v>12.72</v>
      </c>
      <c r="E183" s="215">
        <v>18.5</v>
      </c>
      <c r="F183" s="215">
        <v>0.94</v>
      </c>
      <c r="G183" s="199">
        <v>724</v>
      </c>
    </row>
    <row r="184" spans="2:7" ht="14.25">
      <c r="B184" s="204" t="s">
        <v>288</v>
      </c>
      <c r="C184" s="215">
        <v>12.97</v>
      </c>
      <c r="D184" s="215">
        <v>10.7</v>
      </c>
      <c r="E184" s="215">
        <v>15</v>
      </c>
      <c r="F184" s="215">
        <v>4.87</v>
      </c>
      <c r="G184" s="199">
        <v>685</v>
      </c>
    </row>
    <row r="185" spans="2:7" ht="14.25">
      <c r="B185" s="204" t="s">
        <v>289</v>
      </c>
      <c r="C185" s="215">
        <v>13.4</v>
      </c>
      <c r="D185" s="215">
        <v>2.2000000000000002</v>
      </c>
      <c r="E185" s="215">
        <v>13.5</v>
      </c>
      <c r="F185" s="215">
        <v>19.2</v>
      </c>
      <c r="G185" s="199"/>
    </row>
    <row r="186" spans="2:7" ht="14.25">
      <c r="B186" s="204" t="s">
        <v>290</v>
      </c>
      <c r="C186" s="215">
        <v>14.5</v>
      </c>
      <c r="D186" s="215">
        <v>4.3</v>
      </c>
      <c r="E186" s="215">
        <v>13</v>
      </c>
      <c r="F186" s="215">
        <v>9</v>
      </c>
      <c r="G186" s="199"/>
    </row>
    <row r="187" spans="2:7" ht="14.25">
      <c r="B187" s="204" t="s">
        <v>291</v>
      </c>
      <c r="C187" s="205">
        <v>18</v>
      </c>
      <c r="D187" s="205">
        <v>20.2</v>
      </c>
      <c r="E187" s="205">
        <v>0</v>
      </c>
      <c r="F187" s="205">
        <v>1.5</v>
      </c>
      <c r="G187" s="199"/>
    </row>
    <row r="188" spans="2:7" ht="14.25">
      <c r="B188" s="204" t="s">
        <v>292</v>
      </c>
      <c r="C188" s="205">
        <v>15.35</v>
      </c>
      <c r="D188" s="205">
        <v>0</v>
      </c>
      <c r="E188" s="205">
        <v>12</v>
      </c>
      <c r="F188" s="205">
        <v>18.239999999999998</v>
      </c>
      <c r="G188" s="199">
        <v>614</v>
      </c>
    </row>
    <row r="189" spans="2:7" ht="14.25">
      <c r="B189" s="204" t="s">
        <v>293</v>
      </c>
      <c r="C189" s="205">
        <v>21.76</v>
      </c>
      <c r="D189" s="205">
        <v>1.61</v>
      </c>
      <c r="E189" s="205">
        <v>15.5</v>
      </c>
      <c r="F189" s="205">
        <v>7.32</v>
      </c>
      <c r="G189" s="199">
        <v>658</v>
      </c>
    </row>
    <row r="190" spans="2:7" ht="14.25">
      <c r="B190" s="204" t="s">
        <v>294</v>
      </c>
      <c r="C190" s="205">
        <v>25.59</v>
      </c>
      <c r="D190" s="205">
        <v>2.42</v>
      </c>
      <c r="E190" s="205">
        <v>16</v>
      </c>
      <c r="F190" s="205">
        <v>2.34</v>
      </c>
      <c r="G190" s="199">
        <v>751</v>
      </c>
    </row>
    <row r="191" spans="2:7" ht="14.25">
      <c r="B191" s="204" t="s">
        <v>295</v>
      </c>
      <c r="C191" s="205">
        <v>10</v>
      </c>
      <c r="D191" s="205">
        <v>22</v>
      </c>
      <c r="E191" s="205">
        <v>0</v>
      </c>
      <c r="F191" s="205">
        <v>1.5</v>
      </c>
      <c r="G191" s="199"/>
    </row>
    <row r="192" spans="2:7" ht="14.25">
      <c r="B192" s="204" t="s">
        <v>296</v>
      </c>
      <c r="C192" s="205">
        <v>24.85</v>
      </c>
      <c r="D192" s="205">
        <v>0</v>
      </c>
      <c r="E192" s="205">
        <v>18.5</v>
      </c>
      <c r="F192" s="205">
        <v>3.84</v>
      </c>
      <c r="G192" s="199">
        <v>649</v>
      </c>
    </row>
    <row r="193" spans="2:7" ht="14.25">
      <c r="B193" s="204" t="s">
        <v>297</v>
      </c>
      <c r="C193" s="205">
        <v>0</v>
      </c>
      <c r="D193" s="205">
        <v>0</v>
      </c>
      <c r="E193" s="205">
        <v>50</v>
      </c>
      <c r="F193" s="205">
        <v>0</v>
      </c>
      <c r="G193" s="199">
        <v>710</v>
      </c>
    </row>
    <row r="194" spans="2:7" ht="14.25">
      <c r="B194" s="204" t="s">
        <v>298</v>
      </c>
      <c r="C194" s="205">
        <v>24.16</v>
      </c>
      <c r="D194" s="205">
        <v>2.2200000000000002</v>
      </c>
      <c r="E194" s="205">
        <v>18</v>
      </c>
      <c r="F194" s="205">
        <v>2.2000000000000002</v>
      </c>
      <c r="G194" s="199">
        <v>677</v>
      </c>
    </row>
    <row r="195" spans="2:7" ht="14.25">
      <c r="B195" s="204" t="s">
        <v>299</v>
      </c>
      <c r="C195" s="205">
        <v>23</v>
      </c>
      <c r="D195" s="205">
        <v>0</v>
      </c>
      <c r="E195" s="205">
        <v>25</v>
      </c>
      <c r="F195" s="205">
        <v>0</v>
      </c>
      <c r="G195" s="199">
        <v>613</v>
      </c>
    </row>
    <row r="196" spans="2:7" ht="14.25">
      <c r="B196" s="204" t="s">
        <v>300</v>
      </c>
      <c r="C196" s="205">
        <v>21.16</v>
      </c>
      <c r="D196" s="205">
        <v>0</v>
      </c>
      <c r="E196" s="205">
        <v>23</v>
      </c>
      <c r="F196" s="205">
        <v>7.1999999999999993</v>
      </c>
      <c r="G196" s="199">
        <v>620</v>
      </c>
    </row>
    <row r="197" spans="2:7" ht="14.25">
      <c r="B197" s="204" t="s">
        <v>301</v>
      </c>
      <c r="C197" s="215">
        <v>19.55</v>
      </c>
      <c r="D197" s="215">
        <v>0</v>
      </c>
      <c r="E197" s="215">
        <v>21.25</v>
      </c>
      <c r="F197" s="215">
        <v>13.5</v>
      </c>
      <c r="G197" s="199">
        <v>624</v>
      </c>
    </row>
    <row r="198" spans="2:7" ht="14.25">
      <c r="B198" s="204" t="s">
        <v>302</v>
      </c>
      <c r="C198" s="215">
        <v>20.399999999999999</v>
      </c>
      <c r="D198" s="215">
        <v>3.53</v>
      </c>
      <c r="E198" s="215">
        <v>22.5</v>
      </c>
      <c r="F198" s="215">
        <v>0.26</v>
      </c>
      <c r="G198" s="199">
        <v>646</v>
      </c>
    </row>
    <row r="199" spans="2:7" ht="14.25">
      <c r="B199" s="204" t="s">
        <v>303</v>
      </c>
      <c r="C199" s="215">
        <v>18.84</v>
      </c>
      <c r="D199" s="215">
        <v>3.33</v>
      </c>
      <c r="E199" s="215">
        <v>20.5</v>
      </c>
      <c r="F199" s="215">
        <v>7.44</v>
      </c>
      <c r="G199" s="199">
        <v>651</v>
      </c>
    </row>
    <row r="200" spans="2:7" ht="14.25">
      <c r="B200" s="204" t="s">
        <v>304</v>
      </c>
      <c r="C200" s="215">
        <v>17.88</v>
      </c>
      <c r="D200" s="215">
        <v>3.03</v>
      </c>
      <c r="E200" s="215">
        <v>19</v>
      </c>
      <c r="F200" s="215">
        <v>12.82</v>
      </c>
      <c r="G200" s="199">
        <v>651</v>
      </c>
    </row>
    <row r="201" spans="2:7" ht="14.25">
      <c r="B201" s="204" t="s">
        <v>305</v>
      </c>
      <c r="C201" s="215">
        <v>20.02</v>
      </c>
      <c r="D201" s="215">
        <v>6.46</v>
      </c>
      <c r="E201" s="215">
        <v>18.5</v>
      </c>
      <c r="F201" s="215">
        <v>0.48</v>
      </c>
      <c r="G201" s="199">
        <v>667</v>
      </c>
    </row>
    <row r="202" spans="2:7" ht="14.25">
      <c r="B202" s="204" t="s">
        <v>306</v>
      </c>
      <c r="C202" s="215">
        <v>18.420000000000002</v>
      </c>
      <c r="D202" s="215">
        <v>5.95</v>
      </c>
      <c r="E202" s="215">
        <v>17.75</v>
      </c>
      <c r="F202" s="215">
        <v>6.29</v>
      </c>
      <c r="G202" s="199">
        <v>670</v>
      </c>
    </row>
    <row r="203" spans="2:7" ht="14.25">
      <c r="B203" s="204" t="s">
        <v>307</v>
      </c>
      <c r="C203" s="215">
        <v>17.32</v>
      </c>
      <c r="D203" s="215">
        <v>5.75</v>
      </c>
      <c r="E203" s="215">
        <v>16.5</v>
      </c>
      <c r="F203" s="215">
        <v>11.22</v>
      </c>
      <c r="G203" s="199">
        <v>671</v>
      </c>
    </row>
    <row r="204" spans="2:7" ht="14.25">
      <c r="B204" s="204" t="s">
        <v>308</v>
      </c>
      <c r="C204" s="215">
        <v>18.32</v>
      </c>
      <c r="D204" s="215">
        <v>8.68</v>
      </c>
      <c r="E204" s="215">
        <v>17</v>
      </c>
      <c r="F204" s="215">
        <v>0.64</v>
      </c>
      <c r="G204" s="199">
        <v>686</v>
      </c>
    </row>
    <row r="205" spans="2:7" ht="14.25">
      <c r="B205" s="204" t="s">
        <v>309</v>
      </c>
      <c r="C205" s="215">
        <v>16.57</v>
      </c>
      <c r="D205" s="215">
        <v>8.7799999999999994</v>
      </c>
      <c r="E205" s="215">
        <v>15.75</v>
      </c>
      <c r="F205" s="215">
        <v>6.05</v>
      </c>
      <c r="G205" s="199">
        <v>694</v>
      </c>
    </row>
    <row r="206" spans="2:7" ht="14.25">
      <c r="B206" s="204" t="s">
        <v>310</v>
      </c>
      <c r="C206" s="215">
        <v>15.24</v>
      </c>
      <c r="D206" s="215">
        <v>8.58</v>
      </c>
      <c r="E206" s="215">
        <v>14.5</v>
      </c>
      <c r="F206" s="215">
        <v>11.43</v>
      </c>
      <c r="G206" s="199">
        <v>695</v>
      </c>
    </row>
    <row r="207" spans="2:7" ht="14.25">
      <c r="B207" s="204" t="s">
        <v>311</v>
      </c>
      <c r="C207" s="215">
        <v>15.4</v>
      </c>
      <c r="D207" s="215">
        <v>12.12</v>
      </c>
      <c r="E207" s="215">
        <v>15</v>
      </c>
      <c r="F207" s="215">
        <v>0.9</v>
      </c>
      <c r="G207" s="199">
        <v>716</v>
      </c>
    </row>
    <row r="208" spans="2:7" ht="14.25">
      <c r="B208" s="204" t="s">
        <v>312</v>
      </c>
      <c r="C208" s="215">
        <v>14.21</v>
      </c>
      <c r="D208" s="215">
        <v>11.81</v>
      </c>
      <c r="E208" s="215">
        <v>14</v>
      </c>
      <c r="F208" s="215">
        <v>5.82</v>
      </c>
      <c r="G208" s="199">
        <v>719</v>
      </c>
    </row>
    <row r="209" spans="2:7" ht="14.25">
      <c r="B209" s="204" t="s">
        <v>313</v>
      </c>
      <c r="C209" s="215">
        <v>12.56</v>
      </c>
      <c r="D209" s="215">
        <v>11.51</v>
      </c>
      <c r="E209" s="215">
        <v>13.25</v>
      </c>
      <c r="F209" s="215">
        <v>11.2</v>
      </c>
      <c r="G209" s="199">
        <v>721</v>
      </c>
    </row>
    <row r="210" spans="2:7" ht="14.25">
      <c r="B210" s="204" t="s">
        <v>314</v>
      </c>
      <c r="C210" s="215">
        <v>14.9</v>
      </c>
      <c r="D210" s="215">
        <v>14.14</v>
      </c>
      <c r="E210" s="215">
        <v>12.5</v>
      </c>
      <c r="F210" s="215">
        <v>1.05</v>
      </c>
      <c r="G210" s="199">
        <v>731</v>
      </c>
    </row>
    <row r="211" spans="2:7" ht="14.25">
      <c r="B211" s="204" t="s">
        <v>315</v>
      </c>
      <c r="C211" s="215">
        <v>14</v>
      </c>
      <c r="D211" s="215">
        <v>13.13</v>
      </c>
      <c r="E211" s="215">
        <v>12.5</v>
      </c>
      <c r="F211" s="215">
        <v>5.47</v>
      </c>
      <c r="G211" s="199">
        <v>738</v>
      </c>
    </row>
    <row r="212" spans="2:7" ht="14.25">
      <c r="B212" s="204" t="s">
        <v>316</v>
      </c>
      <c r="C212" s="215">
        <v>11.7</v>
      </c>
      <c r="D212" s="215">
        <v>13.13</v>
      </c>
      <c r="E212" s="215">
        <v>12.5</v>
      </c>
      <c r="F212" s="215">
        <v>9.9700000000000006</v>
      </c>
      <c r="G212" s="199">
        <v>730</v>
      </c>
    </row>
    <row r="213" spans="2:7" ht="14.25">
      <c r="B213" s="204" t="s">
        <v>317</v>
      </c>
      <c r="C213" s="215">
        <v>12.6</v>
      </c>
      <c r="D213" s="215">
        <v>14.14</v>
      </c>
      <c r="E213" s="215">
        <v>15</v>
      </c>
      <c r="F213" s="215">
        <v>1.05</v>
      </c>
      <c r="G213" s="199">
        <v>732</v>
      </c>
    </row>
    <row r="214" spans="2:7" ht="14.25">
      <c r="B214" s="204" t="s">
        <v>318</v>
      </c>
      <c r="C214" s="215">
        <v>12.33</v>
      </c>
      <c r="D214" s="215">
        <v>13.83</v>
      </c>
      <c r="E214" s="215">
        <v>13.75</v>
      </c>
      <c r="F214" s="215">
        <v>4.62</v>
      </c>
      <c r="G214" s="199">
        <v>734</v>
      </c>
    </row>
    <row r="215" spans="2:7" ht="14.25">
      <c r="B215" s="204" t="s">
        <v>319</v>
      </c>
      <c r="C215" s="215">
        <v>11.97</v>
      </c>
      <c r="D215" s="215">
        <v>13.43</v>
      </c>
      <c r="E215" s="215">
        <v>12.25</v>
      </c>
      <c r="F215" s="215">
        <v>9.09</v>
      </c>
      <c r="G215" s="199">
        <v>732</v>
      </c>
    </row>
    <row r="216" spans="2:7" ht="14.25">
      <c r="B216" s="204" t="s">
        <v>320</v>
      </c>
      <c r="C216" s="215">
        <v>13.5</v>
      </c>
      <c r="D216" s="215">
        <v>15.15</v>
      </c>
      <c r="E216" s="215">
        <v>12.5</v>
      </c>
      <c r="F216" s="215">
        <v>1.1200000000000001</v>
      </c>
      <c r="G216" s="199">
        <v>738</v>
      </c>
    </row>
    <row r="217" spans="2:7" ht="14.25">
      <c r="B217" s="204" t="s">
        <v>321</v>
      </c>
      <c r="C217" s="215">
        <v>13.32</v>
      </c>
      <c r="D217" s="215">
        <v>14.94</v>
      </c>
      <c r="E217" s="215">
        <v>11.5</v>
      </c>
      <c r="F217" s="215">
        <v>3.81</v>
      </c>
      <c r="G217" s="199">
        <v>740</v>
      </c>
    </row>
    <row r="218" spans="2:7" ht="14.25">
      <c r="B218" s="204" t="s">
        <v>322</v>
      </c>
      <c r="C218" s="215">
        <v>13.05</v>
      </c>
      <c r="D218" s="215">
        <v>14.64</v>
      </c>
      <c r="E218" s="215">
        <v>10.25</v>
      </c>
      <c r="F218" s="215">
        <v>7.38</v>
      </c>
      <c r="G218" s="199">
        <v>739</v>
      </c>
    </row>
    <row r="219" spans="2:7" ht="14.25">
      <c r="B219" s="204" t="s">
        <v>323</v>
      </c>
      <c r="C219" s="215">
        <v>28.61</v>
      </c>
      <c r="D219" s="215">
        <v>8.0500000000000007</v>
      </c>
      <c r="E219" s="215">
        <v>0</v>
      </c>
      <c r="F219" s="215">
        <v>12.74</v>
      </c>
      <c r="G219" s="199">
        <v>667</v>
      </c>
    </row>
    <row r="220" spans="2:7" ht="14.25">
      <c r="B220" s="204" t="s">
        <v>324</v>
      </c>
      <c r="C220" s="215">
        <v>34.5</v>
      </c>
      <c r="D220" s="215">
        <v>0</v>
      </c>
      <c r="E220" s="215">
        <v>12.5</v>
      </c>
      <c r="F220" s="215">
        <v>0</v>
      </c>
      <c r="G220" s="199">
        <v>594</v>
      </c>
    </row>
    <row r="221" spans="2:7" ht="14.25">
      <c r="B221" s="204" t="s">
        <v>325</v>
      </c>
      <c r="C221" s="215">
        <v>33.35</v>
      </c>
      <c r="D221" s="215">
        <v>0</v>
      </c>
      <c r="E221" s="215">
        <v>13.75</v>
      </c>
      <c r="F221" s="215">
        <v>0</v>
      </c>
      <c r="G221" s="199">
        <v>596</v>
      </c>
    </row>
    <row r="222" spans="2:7" ht="14.25">
      <c r="B222" s="204" t="s">
        <v>326</v>
      </c>
      <c r="C222" s="215">
        <v>32.200000000000003</v>
      </c>
      <c r="D222" s="215">
        <v>0</v>
      </c>
      <c r="E222" s="215">
        <v>15</v>
      </c>
      <c r="F222" s="215">
        <v>0</v>
      </c>
      <c r="G222" s="199">
        <v>598</v>
      </c>
    </row>
    <row r="223" spans="2:7" ht="14.25">
      <c r="B223" s="204" t="s">
        <v>327</v>
      </c>
      <c r="C223" s="215">
        <v>31.05</v>
      </c>
      <c r="D223" s="215">
        <v>0</v>
      </c>
      <c r="E223" s="215">
        <v>16.25</v>
      </c>
      <c r="F223" s="215">
        <v>0</v>
      </c>
      <c r="G223" s="199">
        <v>600</v>
      </c>
    </row>
    <row r="224" spans="2:7" ht="14.25">
      <c r="B224" s="204" t="s">
        <v>328</v>
      </c>
      <c r="C224" s="215">
        <v>29.9</v>
      </c>
      <c r="D224" s="215">
        <v>0</v>
      </c>
      <c r="E224" s="215">
        <v>17.5</v>
      </c>
      <c r="F224" s="215">
        <v>0</v>
      </c>
      <c r="G224" s="199">
        <v>602</v>
      </c>
    </row>
    <row r="225" spans="2:7" ht="14.25">
      <c r="B225" s="204" t="s">
        <v>329</v>
      </c>
      <c r="C225" s="215">
        <v>28.75</v>
      </c>
      <c r="D225" s="215">
        <v>0</v>
      </c>
      <c r="E225" s="215">
        <v>18.75</v>
      </c>
      <c r="F225" s="215">
        <v>0</v>
      </c>
      <c r="G225" s="199">
        <v>604</v>
      </c>
    </row>
    <row r="226" spans="2:7" ht="14.25">
      <c r="B226" s="204" t="s">
        <v>330</v>
      </c>
      <c r="C226" s="215">
        <v>27.6</v>
      </c>
      <c r="D226" s="215">
        <v>0</v>
      </c>
      <c r="E226" s="215">
        <v>20</v>
      </c>
      <c r="F226" s="215">
        <v>0</v>
      </c>
      <c r="G226" s="199">
        <v>606</v>
      </c>
    </row>
    <row r="227" spans="2:7" ht="14.25">
      <c r="B227" s="204" t="s">
        <v>331</v>
      </c>
      <c r="C227" s="215">
        <v>26.45</v>
      </c>
      <c r="D227" s="215">
        <v>0</v>
      </c>
      <c r="E227" s="215">
        <v>21.25</v>
      </c>
      <c r="F227" s="215">
        <v>0</v>
      </c>
      <c r="G227" s="199">
        <v>607</v>
      </c>
    </row>
    <row r="228" spans="2:7" ht="14.25">
      <c r="B228" s="204" t="s">
        <v>332</v>
      </c>
      <c r="C228" s="215">
        <v>25.3</v>
      </c>
      <c r="D228" s="215">
        <v>0</v>
      </c>
      <c r="E228" s="215">
        <v>22.5</v>
      </c>
      <c r="F228" s="215">
        <v>0</v>
      </c>
      <c r="G228" s="199">
        <v>609</v>
      </c>
    </row>
    <row r="229" spans="2:7" ht="14.25">
      <c r="B229" s="204" t="s">
        <v>333</v>
      </c>
      <c r="C229" s="215">
        <v>24.15</v>
      </c>
      <c r="D229" s="215">
        <v>0</v>
      </c>
      <c r="E229" s="215">
        <v>23.75</v>
      </c>
      <c r="F229" s="215">
        <v>0</v>
      </c>
      <c r="G229" s="199">
        <v>611</v>
      </c>
    </row>
    <row r="230" spans="2:7" ht="14.25">
      <c r="B230" s="204" t="s">
        <v>334</v>
      </c>
      <c r="C230" s="215">
        <v>21.85</v>
      </c>
      <c r="D230" s="215">
        <v>0</v>
      </c>
      <c r="E230" s="215">
        <v>26.25</v>
      </c>
      <c r="F230" s="215">
        <v>0</v>
      </c>
      <c r="G230" s="199">
        <v>615</v>
      </c>
    </row>
    <row r="231" spans="2:7" ht="14.25">
      <c r="B231" s="204" t="s">
        <v>335</v>
      </c>
      <c r="C231" s="215">
        <v>20.7</v>
      </c>
      <c r="D231" s="215">
        <v>0</v>
      </c>
      <c r="E231" s="215">
        <v>27.5</v>
      </c>
      <c r="F231" s="215">
        <v>0</v>
      </c>
      <c r="G231" s="199">
        <v>617</v>
      </c>
    </row>
    <row r="232" spans="2:7" ht="14.25">
      <c r="B232" s="204" t="s">
        <v>336</v>
      </c>
      <c r="C232" s="215">
        <v>19.55</v>
      </c>
      <c r="D232" s="215">
        <v>0</v>
      </c>
      <c r="E232" s="215">
        <v>28.75</v>
      </c>
      <c r="F232" s="215">
        <v>0</v>
      </c>
      <c r="G232" s="199">
        <v>619</v>
      </c>
    </row>
    <row r="233" spans="2:7" ht="14.25">
      <c r="B233" s="204" t="s">
        <v>337</v>
      </c>
      <c r="C233" s="215">
        <v>18.399999999999999</v>
      </c>
      <c r="D233" s="215">
        <v>0</v>
      </c>
      <c r="E233" s="215">
        <v>30</v>
      </c>
      <c r="F233" s="215">
        <v>0</v>
      </c>
      <c r="G233" s="199">
        <v>620</v>
      </c>
    </row>
    <row r="234" spans="2:7" ht="14.25">
      <c r="B234" s="204" t="s">
        <v>338</v>
      </c>
      <c r="C234" s="215">
        <v>17.25</v>
      </c>
      <c r="D234" s="215">
        <v>0</v>
      </c>
      <c r="E234" s="215">
        <v>31.25</v>
      </c>
      <c r="F234" s="215">
        <v>0</v>
      </c>
      <c r="G234" s="199">
        <v>622</v>
      </c>
    </row>
    <row r="235" spans="2:7" ht="14.25">
      <c r="B235" s="204" t="s">
        <v>339</v>
      </c>
      <c r="C235" s="215">
        <v>16.100000000000001</v>
      </c>
      <c r="D235" s="215">
        <v>0</v>
      </c>
      <c r="E235" s="215">
        <v>32.5</v>
      </c>
      <c r="F235" s="215">
        <v>0</v>
      </c>
      <c r="G235" s="199">
        <v>624</v>
      </c>
    </row>
    <row r="236" spans="2:7" ht="14.25">
      <c r="B236" s="204" t="s">
        <v>340</v>
      </c>
      <c r="C236" s="215">
        <v>14.95</v>
      </c>
      <c r="D236" s="215">
        <v>0</v>
      </c>
      <c r="E236" s="215">
        <v>33.75</v>
      </c>
      <c r="F236" s="215">
        <v>0</v>
      </c>
      <c r="G236" s="199">
        <v>626</v>
      </c>
    </row>
    <row r="237" spans="2:7" ht="14.25">
      <c r="B237" s="204" t="s">
        <v>341</v>
      </c>
      <c r="C237" s="215">
        <v>13.8</v>
      </c>
      <c r="D237" s="215">
        <v>0</v>
      </c>
      <c r="E237" s="215">
        <v>35</v>
      </c>
      <c r="F237" s="215">
        <v>0</v>
      </c>
      <c r="G237" s="199">
        <v>628</v>
      </c>
    </row>
    <row r="238" spans="2:7" ht="14.25">
      <c r="B238" s="204" t="s">
        <v>342</v>
      </c>
      <c r="C238" s="215">
        <v>12.65</v>
      </c>
      <c r="D238" s="215">
        <v>0</v>
      </c>
      <c r="E238" s="215">
        <v>36.25</v>
      </c>
      <c r="F238" s="215">
        <v>0</v>
      </c>
      <c r="G238" s="199">
        <v>630</v>
      </c>
    </row>
    <row r="239" spans="2:7" ht="14.25">
      <c r="B239" s="204" t="s">
        <v>343</v>
      </c>
      <c r="C239" s="215">
        <v>31.97</v>
      </c>
      <c r="D239" s="215">
        <v>0</v>
      </c>
      <c r="E239" s="215">
        <v>12.5</v>
      </c>
      <c r="F239" s="215">
        <v>4.95</v>
      </c>
      <c r="G239" s="199">
        <v>602</v>
      </c>
    </row>
    <row r="240" spans="2:7" ht="14.25">
      <c r="B240" s="204" t="s">
        <v>344</v>
      </c>
      <c r="C240" s="215">
        <v>30.82</v>
      </c>
      <c r="D240" s="215">
        <v>0</v>
      </c>
      <c r="E240" s="215">
        <v>13.75</v>
      </c>
      <c r="F240" s="215">
        <v>4.95</v>
      </c>
      <c r="G240" s="199">
        <v>604</v>
      </c>
    </row>
    <row r="241" spans="2:7" ht="14.25">
      <c r="B241" s="204" t="s">
        <v>345</v>
      </c>
      <c r="C241" s="215">
        <v>29.67</v>
      </c>
      <c r="D241" s="215">
        <v>0</v>
      </c>
      <c r="E241" s="215">
        <v>15</v>
      </c>
      <c r="F241" s="215">
        <v>4.95</v>
      </c>
      <c r="G241" s="199">
        <v>606</v>
      </c>
    </row>
    <row r="242" spans="2:7" ht="14.25">
      <c r="B242" s="204" t="s">
        <v>346</v>
      </c>
      <c r="C242" s="215">
        <v>28.52</v>
      </c>
      <c r="D242" s="215">
        <v>0</v>
      </c>
      <c r="E242" s="215">
        <v>16.25</v>
      </c>
      <c r="F242" s="215">
        <v>4.95</v>
      </c>
      <c r="G242" s="199">
        <v>608</v>
      </c>
    </row>
    <row r="243" spans="2:7" ht="14.25">
      <c r="B243" s="204" t="s">
        <v>347</v>
      </c>
      <c r="C243" s="215">
        <v>27.37</v>
      </c>
      <c r="D243" s="215">
        <v>0</v>
      </c>
      <c r="E243" s="215">
        <v>17.5</v>
      </c>
      <c r="F243" s="215">
        <v>4.95</v>
      </c>
      <c r="G243" s="199">
        <v>610</v>
      </c>
    </row>
    <row r="244" spans="2:7" ht="14.25">
      <c r="B244" s="204" t="s">
        <v>348</v>
      </c>
      <c r="C244" s="215">
        <v>26.22</v>
      </c>
      <c r="D244" s="215">
        <v>0</v>
      </c>
      <c r="E244" s="215">
        <v>18.75</v>
      </c>
      <c r="F244" s="215">
        <v>4.95</v>
      </c>
      <c r="G244" s="199">
        <v>612</v>
      </c>
    </row>
    <row r="245" spans="2:7" ht="14.25">
      <c r="B245" s="204" t="s">
        <v>349</v>
      </c>
      <c r="C245" s="215">
        <v>25.07</v>
      </c>
      <c r="D245" s="215">
        <v>0</v>
      </c>
      <c r="E245" s="215">
        <v>20</v>
      </c>
      <c r="F245" s="215">
        <v>4.95</v>
      </c>
      <c r="G245" s="199">
        <v>613</v>
      </c>
    </row>
    <row r="246" spans="2:7" ht="14.25">
      <c r="B246" s="204" t="s">
        <v>350</v>
      </c>
      <c r="C246" s="215">
        <v>23.92</v>
      </c>
      <c r="D246" s="215">
        <v>0</v>
      </c>
      <c r="E246" s="215">
        <v>21.25</v>
      </c>
      <c r="F246" s="215">
        <v>4.95</v>
      </c>
      <c r="G246" s="199">
        <v>615</v>
      </c>
    </row>
    <row r="247" spans="2:7" ht="14.25">
      <c r="B247" s="204" t="s">
        <v>351</v>
      </c>
      <c r="C247" s="215">
        <v>22.77</v>
      </c>
      <c r="D247" s="215">
        <v>0</v>
      </c>
      <c r="E247" s="215">
        <v>22.5</v>
      </c>
      <c r="F247" s="215">
        <v>4.95</v>
      </c>
      <c r="G247" s="199">
        <v>617</v>
      </c>
    </row>
    <row r="248" spans="2:7" ht="14.25">
      <c r="B248" s="204" t="s">
        <v>352</v>
      </c>
      <c r="C248" s="215">
        <v>21.62</v>
      </c>
      <c r="D248" s="215">
        <v>0</v>
      </c>
      <c r="E248" s="215">
        <v>23.75</v>
      </c>
      <c r="F248" s="215">
        <v>4.95</v>
      </c>
      <c r="G248" s="199">
        <v>619</v>
      </c>
    </row>
    <row r="249" spans="2:7" ht="14.25">
      <c r="B249" s="204" t="s">
        <v>353</v>
      </c>
      <c r="C249" s="215">
        <v>19.32</v>
      </c>
      <c r="D249" s="215">
        <v>0</v>
      </c>
      <c r="E249" s="215">
        <v>26.25</v>
      </c>
      <c r="F249" s="215">
        <v>4.95</v>
      </c>
      <c r="G249" s="199">
        <v>623</v>
      </c>
    </row>
    <row r="250" spans="2:7" ht="14.25">
      <c r="B250" s="204" t="s">
        <v>354</v>
      </c>
      <c r="C250" s="215">
        <v>18.170000000000002</v>
      </c>
      <c r="D250" s="215">
        <v>0</v>
      </c>
      <c r="E250" s="215">
        <v>27.5</v>
      </c>
      <c r="F250" s="215">
        <v>4.95</v>
      </c>
      <c r="G250" s="199">
        <v>625</v>
      </c>
    </row>
    <row r="251" spans="2:7" ht="14.25">
      <c r="B251" s="204" t="s">
        <v>355</v>
      </c>
      <c r="C251" s="215">
        <v>17.02</v>
      </c>
      <c r="D251" s="215">
        <v>0</v>
      </c>
      <c r="E251" s="215">
        <v>28.75</v>
      </c>
      <c r="F251" s="215">
        <v>4.95</v>
      </c>
      <c r="G251" s="199">
        <v>626</v>
      </c>
    </row>
    <row r="252" spans="2:7" ht="14.25">
      <c r="B252" s="204" t="s">
        <v>356</v>
      </c>
      <c r="C252" s="215">
        <v>15.87</v>
      </c>
      <c r="D252" s="215">
        <v>0</v>
      </c>
      <c r="E252" s="215">
        <v>30</v>
      </c>
      <c r="F252" s="215">
        <v>4.95</v>
      </c>
      <c r="G252" s="199">
        <v>628</v>
      </c>
    </row>
    <row r="253" spans="2:7" ht="14.25">
      <c r="B253" s="204" t="s">
        <v>357</v>
      </c>
      <c r="C253" s="215">
        <v>14.72</v>
      </c>
      <c r="D253" s="215">
        <v>0</v>
      </c>
      <c r="E253" s="215">
        <v>31.25</v>
      </c>
      <c r="F253" s="215">
        <v>4.95</v>
      </c>
      <c r="G253" s="199">
        <v>630</v>
      </c>
    </row>
    <row r="254" spans="2:7" ht="14.25">
      <c r="B254" s="204" t="s">
        <v>358</v>
      </c>
      <c r="C254" s="215">
        <v>13.57</v>
      </c>
      <c r="D254" s="215">
        <v>0</v>
      </c>
      <c r="E254" s="215">
        <v>32.5</v>
      </c>
      <c r="F254" s="215">
        <v>4.95</v>
      </c>
      <c r="G254" s="199">
        <v>632</v>
      </c>
    </row>
    <row r="255" spans="2:7" ht="14.25">
      <c r="B255" s="204" t="s">
        <v>359</v>
      </c>
      <c r="C255" s="215">
        <v>12.42</v>
      </c>
      <c r="D255" s="215">
        <v>0</v>
      </c>
      <c r="E255" s="215">
        <v>33.75</v>
      </c>
      <c r="F255" s="215">
        <v>4.95</v>
      </c>
      <c r="G255" s="199">
        <v>634</v>
      </c>
    </row>
    <row r="256" spans="2:7" ht="14.25">
      <c r="B256" s="204" t="s">
        <v>360</v>
      </c>
      <c r="C256" s="215">
        <v>11.27</v>
      </c>
      <c r="D256" s="215">
        <v>0</v>
      </c>
      <c r="E256" s="215">
        <v>35</v>
      </c>
      <c r="F256" s="215">
        <v>4.95</v>
      </c>
      <c r="G256" s="199">
        <v>636</v>
      </c>
    </row>
    <row r="257" spans="2:7" ht="14.25">
      <c r="B257" s="204" t="s">
        <v>361</v>
      </c>
      <c r="C257" s="215">
        <v>10.119999999999999</v>
      </c>
      <c r="D257" s="215">
        <v>0</v>
      </c>
      <c r="E257" s="215">
        <v>36.25</v>
      </c>
      <c r="F257" s="215">
        <v>4.95</v>
      </c>
      <c r="G257" s="199">
        <v>637</v>
      </c>
    </row>
    <row r="258" spans="2:7" ht="14.25">
      <c r="B258" s="204" t="s">
        <v>362</v>
      </c>
      <c r="C258" s="215">
        <v>25.33</v>
      </c>
      <c r="D258" s="215">
        <v>0.8</v>
      </c>
      <c r="E258" s="215">
        <v>19.100000000000001</v>
      </c>
      <c r="F258" s="215">
        <v>3.93</v>
      </c>
      <c r="G258" s="199">
        <v>622</v>
      </c>
    </row>
    <row r="259" spans="2:7" ht="14.25">
      <c r="B259" s="204" t="s">
        <v>363</v>
      </c>
      <c r="C259" s="215">
        <v>20.83</v>
      </c>
      <c r="D259" s="215">
        <v>0</v>
      </c>
      <c r="E259" s="215">
        <v>25</v>
      </c>
      <c r="F259" s="215">
        <v>4.2300000000000004</v>
      </c>
      <c r="G259" s="199">
        <v>620</v>
      </c>
    </row>
    <row r="260" spans="2:7" ht="14.25">
      <c r="B260" s="204" t="s">
        <v>364</v>
      </c>
      <c r="C260" s="215">
        <v>26.22</v>
      </c>
      <c r="D260" s="215">
        <v>0</v>
      </c>
      <c r="E260" s="215">
        <v>19.649999999999999</v>
      </c>
      <c r="F260" s="215">
        <v>3.33</v>
      </c>
      <c r="G260" s="199">
        <v>611</v>
      </c>
    </row>
    <row r="261" spans="2:7" ht="14.25">
      <c r="B261" s="204" t="s">
        <v>365</v>
      </c>
      <c r="C261" s="215">
        <v>24.08</v>
      </c>
      <c r="D261" s="215">
        <v>1.01</v>
      </c>
      <c r="E261" s="215">
        <v>20.100000000000001</v>
      </c>
      <c r="F261" s="215">
        <v>4.03</v>
      </c>
      <c r="G261" s="199">
        <v>637</v>
      </c>
    </row>
    <row r="262" spans="2:7" ht="14.25">
      <c r="B262" s="204" t="s">
        <v>366</v>
      </c>
      <c r="C262" s="215">
        <v>22.3</v>
      </c>
      <c r="D262" s="215">
        <v>0.92</v>
      </c>
      <c r="E262" s="215">
        <v>22.3</v>
      </c>
      <c r="F262" s="215">
        <v>3.75</v>
      </c>
      <c r="G262" s="199">
        <v>637</v>
      </c>
    </row>
    <row r="263" spans="2:7" ht="14.25">
      <c r="B263" s="204" t="s">
        <v>367</v>
      </c>
      <c r="C263" s="215">
        <v>36.340000000000003</v>
      </c>
      <c r="D263" s="215">
        <v>0</v>
      </c>
      <c r="E263" s="215">
        <v>8</v>
      </c>
      <c r="F263" s="215">
        <v>4.5</v>
      </c>
      <c r="G263" s="199"/>
    </row>
    <row r="264" spans="2:7" ht="14.25">
      <c r="B264" s="204" t="s">
        <v>368</v>
      </c>
      <c r="C264" s="215">
        <v>27.1</v>
      </c>
      <c r="D264" s="215">
        <v>2.02</v>
      </c>
      <c r="E264" s="215">
        <v>17.5</v>
      </c>
      <c r="F264" s="215">
        <v>0.15</v>
      </c>
      <c r="G264" s="199">
        <v>634</v>
      </c>
    </row>
    <row r="265" spans="2:7" ht="14.25">
      <c r="B265" s="204" t="s">
        <v>369</v>
      </c>
      <c r="C265" s="215">
        <v>24.8</v>
      </c>
      <c r="D265" s="215">
        <v>2.02</v>
      </c>
      <c r="E265" s="215">
        <v>20</v>
      </c>
      <c r="F265" s="215">
        <v>0.15</v>
      </c>
      <c r="G265" s="199">
        <v>638</v>
      </c>
    </row>
    <row r="266" spans="2:7" ht="14.25">
      <c r="B266" s="204" t="s">
        <v>370</v>
      </c>
      <c r="C266" s="215">
        <v>21.35</v>
      </c>
      <c r="D266" s="215">
        <v>2.02</v>
      </c>
      <c r="E266" s="215">
        <v>23.75</v>
      </c>
      <c r="F266" s="215">
        <v>0.15</v>
      </c>
      <c r="G266" s="199">
        <v>633</v>
      </c>
    </row>
    <row r="267" spans="2:7" ht="14.25">
      <c r="B267" s="204" t="s">
        <v>371</v>
      </c>
      <c r="C267" s="215">
        <v>22.5</v>
      </c>
      <c r="D267" s="215">
        <v>2.02</v>
      </c>
      <c r="E267" s="215">
        <v>22.5</v>
      </c>
      <c r="F267" s="215">
        <v>0.15</v>
      </c>
      <c r="G267" s="199">
        <v>631</v>
      </c>
    </row>
    <row r="268" spans="2:7" ht="14.25">
      <c r="B268" s="204" t="s">
        <v>372</v>
      </c>
      <c r="C268" s="215">
        <v>23.65</v>
      </c>
      <c r="D268" s="215">
        <v>2.02</v>
      </c>
      <c r="E268" s="215">
        <v>21.25</v>
      </c>
      <c r="F268" s="215">
        <v>0.15</v>
      </c>
      <c r="G268" s="199">
        <v>630</v>
      </c>
    </row>
    <row r="269" spans="2:7" ht="14.25">
      <c r="B269" s="204" t="s">
        <v>373</v>
      </c>
      <c r="C269" s="215">
        <v>20.2</v>
      </c>
      <c r="D269" s="215">
        <v>2.02</v>
      </c>
      <c r="E269" s="215">
        <v>25</v>
      </c>
      <c r="F269" s="215">
        <v>0.15</v>
      </c>
      <c r="G269" s="199">
        <v>635</v>
      </c>
    </row>
    <row r="270" spans="2:7" ht="14.25">
      <c r="B270" s="204" t="s">
        <v>374</v>
      </c>
      <c r="C270" s="215">
        <v>17.899999999999999</v>
      </c>
      <c r="D270" s="215">
        <v>2.02</v>
      </c>
      <c r="E270" s="215">
        <v>27.5</v>
      </c>
      <c r="F270" s="215">
        <v>0.15</v>
      </c>
      <c r="G270" s="199">
        <v>639</v>
      </c>
    </row>
    <row r="271" spans="2:7" ht="14.25">
      <c r="B271" s="204" t="s">
        <v>375</v>
      </c>
      <c r="C271" s="215">
        <v>26.64</v>
      </c>
      <c r="D271" s="215">
        <v>2.02</v>
      </c>
      <c r="E271" s="215">
        <v>17</v>
      </c>
      <c r="F271" s="215">
        <v>1.95</v>
      </c>
      <c r="G271" s="199">
        <v>628</v>
      </c>
    </row>
    <row r="272" spans="2:7" ht="14.25">
      <c r="B272" s="204" t="s">
        <v>376</v>
      </c>
      <c r="C272" s="215">
        <v>24.34</v>
      </c>
      <c r="D272" s="215">
        <v>2.02</v>
      </c>
      <c r="E272" s="215">
        <v>19.5</v>
      </c>
      <c r="F272" s="215">
        <v>1.95</v>
      </c>
      <c r="G272" s="199">
        <v>632</v>
      </c>
    </row>
    <row r="273" spans="2:7" ht="14.25">
      <c r="B273" s="204" t="s">
        <v>377</v>
      </c>
      <c r="C273" s="215">
        <v>23.19</v>
      </c>
      <c r="D273" s="215">
        <v>2.02</v>
      </c>
      <c r="E273" s="215">
        <v>20.75</v>
      </c>
      <c r="F273" s="215">
        <v>1.95</v>
      </c>
      <c r="G273" s="199">
        <v>634</v>
      </c>
    </row>
    <row r="274" spans="2:7" ht="14.25">
      <c r="B274" s="204" t="s">
        <v>378</v>
      </c>
      <c r="C274" s="215">
        <v>22.04</v>
      </c>
      <c r="D274" s="215">
        <v>2.02</v>
      </c>
      <c r="E274" s="215">
        <v>22</v>
      </c>
      <c r="F274" s="215">
        <v>1.95</v>
      </c>
      <c r="G274" s="199">
        <v>635</v>
      </c>
    </row>
    <row r="275" spans="2:7" ht="14.25">
      <c r="B275" s="204" t="s">
        <v>379</v>
      </c>
      <c r="C275" s="215">
        <v>20.89</v>
      </c>
      <c r="D275" s="215">
        <v>2.02</v>
      </c>
      <c r="E275" s="215">
        <v>23.25</v>
      </c>
      <c r="F275" s="215">
        <v>1.95</v>
      </c>
      <c r="G275" s="199">
        <v>637</v>
      </c>
    </row>
    <row r="276" spans="2:7" ht="14.25">
      <c r="B276" s="204" t="s">
        <v>380</v>
      </c>
      <c r="C276" s="215">
        <v>19.739999999999998</v>
      </c>
      <c r="D276" s="215">
        <v>2.02</v>
      </c>
      <c r="E276" s="215">
        <v>24.5</v>
      </c>
      <c r="F276" s="215">
        <v>1.95</v>
      </c>
      <c r="G276" s="199">
        <v>648</v>
      </c>
    </row>
    <row r="277" spans="2:7" ht="14.25">
      <c r="B277" s="204" t="s">
        <v>381</v>
      </c>
      <c r="C277" s="215">
        <v>17.440000000000001</v>
      </c>
      <c r="D277" s="215">
        <v>2.02</v>
      </c>
      <c r="E277" s="215">
        <v>27</v>
      </c>
      <c r="F277" s="215">
        <v>1.95</v>
      </c>
      <c r="G277" s="199">
        <v>643</v>
      </c>
    </row>
    <row r="278" spans="2:7" ht="14.25">
      <c r="B278" s="204" t="s">
        <v>382</v>
      </c>
      <c r="C278" s="215">
        <v>26.18</v>
      </c>
      <c r="D278" s="215">
        <v>2.02</v>
      </c>
      <c r="E278" s="215">
        <v>16.5</v>
      </c>
      <c r="F278" s="215">
        <v>3.75</v>
      </c>
      <c r="G278" s="199">
        <v>629</v>
      </c>
    </row>
    <row r="279" spans="2:7" ht="14.25">
      <c r="B279" s="204" t="s">
        <v>383</v>
      </c>
      <c r="C279" s="215">
        <v>23.88</v>
      </c>
      <c r="D279" s="215">
        <v>2.02</v>
      </c>
      <c r="E279" s="215">
        <v>19</v>
      </c>
      <c r="F279" s="215">
        <v>3.75</v>
      </c>
      <c r="G279" s="199">
        <v>633</v>
      </c>
    </row>
    <row r="280" spans="2:7" ht="14.25">
      <c r="B280" s="204" t="s">
        <v>384</v>
      </c>
      <c r="C280" s="215">
        <v>22.73</v>
      </c>
      <c r="D280" s="215">
        <v>2.02</v>
      </c>
      <c r="E280" s="215">
        <v>20.25</v>
      </c>
      <c r="F280" s="215">
        <v>3.75</v>
      </c>
      <c r="G280" s="199">
        <v>635</v>
      </c>
    </row>
    <row r="281" spans="2:7" ht="14.25">
      <c r="B281" s="204" t="s">
        <v>385</v>
      </c>
      <c r="C281" s="215">
        <v>21.58</v>
      </c>
      <c r="D281" s="215">
        <v>2.02</v>
      </c>
      <c r="E281" s="215">
        <v>21.5</v>
      </c>
      <c r="F281" s="215">
        <v>3.75</v>
      </c>
      <c r="G281" s="199">
        <v>636</v>
      </c>
    </row>
    <row r="282" spans="2:7" ht="14.25">
      <c r="B282" s="204" t="s">
        <v>386</v>
      </c>
      <c r="C282" s="215">
        <v>20.43</v>
      </c>
      <c r="D282" s="215">
        <v>2.02</v>
      </c>
      <c r="E282" s="215">
        <v>22.75</v>
      </c>
      <c r="F282" s="215">
        <v>3.75</v>
      </c>
      <c r="G282" s="199">
        <v>638</v>
      </c>
    </row>
    <row r="283" spans="2:7" ht="14.25">
      <c r="B283" s="204" t="s">
        <v>387</v>
      </c>
      <c r="C283" s="215">
        <v>19.28</v>
      </c>
      <c r="D283" s="215">
        <v>2.02</v>
      </c>
      <c r="E283" s="215">
        <v>24</v>
      </c>
      <c r="F283" s="215">
        <v>3.75</v>
      </c>
      <c r="G283" s="199">
        <v>640</v>
      </c>
    </row>
    <row r="284" spans="2:7" ht="14.25">
      <c r="B284" s="204" t="s">
        <v>388</v>
      </c>
      <c r="C284" s="215">
        <v>16.98</v>
      </c>
      <c r="D284" s="215">
        <v>2.02</v>
      </c>
      <c r="E284" s="215">
        <v>26.5</v>
      </c>
      <c r="F284" s="215">
        <v>3.75</v>
      </c>
      <c r="G284" s="199">
        <v>644</v>
      </c>
    </row>
    <row r="285" spans="2:7" ht="14.25">
      <c r="B285" s="204" t="s">
        <v>389</v>
      </c>
      <c r="C285" s="215">
        <v>16.52</v>
      </c>
      <c r="D285" s="215">
        <v>2.02</v>
      </c>
      <c r="E285" s="215">
        <v>26</v>
      </c>
      <c r="F285" s="215">
        <v>5.55</v>
      </c>
      <c r="G285" s="199">
        <v>645</v>
      </c>
    </row>
    <row r="286" spans="2:7" ht="14.25">
      <c r="B286" s="204" t="s">
        <v>390</v>
      </c>
      <c r="C286" s="215">
        <v>18.82</v>
      </c>
      <c r="D286" s="215">
        <v>2.02</v>
      </c>
      <c r="E286" s="215">
        <v>23.5</v>
      </c>
      <c r="F286" s="215">
        <v>5.55</v>
      </c>
      <c r="G286" s="199">
        <v>641</v>
      </c>
    </row>
    <row r="287" spans="2:7" ht="14.25">
      <c r="B287" s="204" t="s">
        <v>391</v>
      </c>
      <c r="C287" s="215">
        <v>22.27</v>
      </c>
      <c r="D287" s="215">
        <v>2.02</v>
      </c>
      <c r="E287" s="215">
        <v>19.75</v>
      </c>
      <c r="F287" s="215">
        <v>5.55</v>
      </c>
      <c r="G287" s="199">
        <v>636</v>
      </c>
    </row>
    <row r="288" spans="2:7" ht="14.25">
      <c r="B288" s="204" t="s">
        <v>392</v>
      </c>
      <c r="C288" s="215">
        <v>21.12</v>
      </c>
      <c r="D288" s="215">
        <v>2.02</v>
      </c>
      <c r="E288" s="215">
        <v>21</v>
      </c>
      <c r="F288" s="215">
        <v>5.55</v>
      </c>
      <c r="G288" s="199">
        <v>637</v>
      </c>
    </row>
    <row r="289" spans="2:7" ht="14.25">
      <c r="B289" s="204" t="s">
        <v>393</v>
      </c>
      <c r="C289" s="215">
        <v>19.97</v>
      </c>
      <c r="D289" s="215">
        <v>2.02</v>
      </c>
      <c r="E289" s="215">
        <v>22.25</v>
      </c>
      <c r="F289" s="215">
        <v>5.55</v>
      </c>
      <c r="G289" s="199">
        <v>639</v>
      </c>
    </row>
    <row r="290" spans="2:7" ht="14.25">
      <c r="B290" s="204" t="s">
        <v>394</v>
      </c>
      <c r="C290" s="215">
        <v>23.42</v>
      </c>
      <c r="D290" s="215">
        <v>2.02</v>
      </c>
      <c r="E290" s="215">
        <v>18.5</v>
      </c>
      <c r="F290" s="215">
        <v>5.55</v>
      </c>
      <c r="G290" s="199">
        <v>634</v>
      </c>
    </row>
    <row r="291" spans="2:7" ht="14.25">
      <c r="B291" s="204" t="s">
        <v>395</v>
      </c>
      <c r="C291" s="215">
        <v>25.72</v>
      </c>
      <c r="D291" s="215">
        <v>2.02</v>
      </c>
      <c r="E291" s="215">
        <v>16</v>
      </c>
      <c r="F291" s="215">
        <v>5.55</v>
      </c>
      <c r="G291" s="199">
        <v>630</v>
      </c>
    </row>
    <row r="292" spans="2:7" ht="14.25">
      <c r="B292" s="204" t="s">
        <v>396</v>
      </c>
      <c r="C292" s="215">
        <v>24.9</v>
      </c>
      <c r="D292" s="215">
        <v>1.61</v>
      </c>
      <c r="E292" s="215">
        <v>18.5</v>
      </c>
      <c r="F292" s="215">
        <v>3.72</v>
      </c>
      <c r="G292" s="199">
        <v>628</v>
      </c>
    </row>
    <row r="293" spans="2:7" ht="14.25">
      <c r="B293" s="204" t="s">
        <v>397</v>
      </c>
      <c r="C293" s="215">
        <v>27.2</v>
      </c>
      <c r="D293" s="215">
        <v>1.61</v>
      </c>
      <c r="E293" s="215">
        <v>16</v>
      </c>
      <c r="F293" s="215">
        <v>3.72</v>
      </c>
      <c r="G293" s="199"/>
    </row>
    <row r="294" spans="2:7" ht="14.25">
      <c r="B294" s="204" t="s">
        <v>398</v>
      </c>
      <c r="C294" s="215">
        <v>30.9</v>
      </c>
      <c r="D294" s="215">
        <v>2.92</v>
      </c>
      <c r="E294" s="215">
        <v>9.5</v>
      </c>
      <c r="F294" s="215">
        <v>4.71</v>
      </c>
      <c r="G294" s="199"/>
    </row>
    <row r="295" spans="2:7" ht="14.25">
      <c r="B295" s="204" t="s">
        <v>399</v>
      </c>
      <c r="C295" s="215">
        <v>24.4</v>
      </c>
      <c r="D295" s="215">
        <v>2.2999999999999998</v>
      </c>
      <c r="E295" s="215">
        <v>18.399999999999999</v>
      </c>
      <c r="F295" s="215">
        <v>3.1</v>
      </c>
      <c r="G295" s="199">
        <v>634</v>
      </c>
    </row>
    <row r="296" spans="2:7" ht="14.25">
      <c r="B296" s="204" t="s">
        <v>400</v>
      </c>
      <c r="C296" s="215">
        <v>23.7</v>
      </c>
      <c r="D296" s="215">
        <v>2.4</v>
      </c>
      <c r="E296" s="215">
        <v>19</v>
      </c>
      <c r="F296" s="215">
        <v>3.1</v>
      </c>
      <c r="G296" s="199">
        <v>635</v>
      </c>
    </row>
    <row r="297" spans="2:7" ht="14.25">
      <c r="B297" s="204" t="s">
        <v>401</v>
      </c>
      <c r="C297" s="215">
        <v>25.9</v>
      </c>
      <c r="D297" s="215">
        <v>1.8</v>
      </c>
      <c r="E297" s="215">
        <v>17.3</v>
      </c>
      <c r="F297" s="215">
        <v>3.6</v>
      </c>
      <c r="G297" s="199">
        <v>628</v>
      </c>
    </row>
    <row r="298" spans="2:7" ht="14.25">
      <c r="B298" s="204" t="s">
        <v>402</v>
      </c>
      <c r="C298" s="215">
        <v>24.2</v>
      </c>
      <c r="D298" s="215">
        <v>1.6</v>
      </c>
      <c r="E298" s="215">
        <v>19.5</v>
      </c>
      <c r="F298" s="215">
        <v>3.2</v>
      </c>
      <c r="G298" s="199">
        <v>629</v>
      </c>
    </row>
    <row r="299" spans="2:7" ht="14.25">
      <c r="B299" s="204" t="s">
        <v>403</v>
      </c>
      <c r="C299" s="215">
        <v>25.3</v>
      </c>
      <c r="D299" s="215">
        <v>2.4</v>
      </c>
      <c r="E299" s="215">
        <v>19</v>
      </c>
      <c r="F299" s="215">
        <v>0.2</v>
      </c>
      <c r="G299" s="199">
        <v>630</v>
      </c>
    </row>
    <row r="300" spans="2:7" ht="14.25">
      <c r="B300" s="204" t="s">
        <v>404</v>
      </c>
      <c r="C300" s="215">
        <v>24.8</v>
      </c>
      <c r="D300" s="215">
        <v>1.7</v>
      </c>
      <c r="E300" s="215">
        <v>19.8</v>
      </c>
      <c r="F300" s="215">
        <v>1.7</v>
      </c>
      <c r="G300" s="199">
        <v>628</v>
      </c>
    </row>
    <row r="301" spans="2:7" ht="14.25">
      <c r="B301" s="204" t="s">
        <v>405</v>
      </c>
      <c r="C301" s="215">
        <v>26.85</v>
      </c>
      <c r="D301" s="215">
        <v>3.03</v>
      </c>
      <c r="E301" s="215">
        <v>16.25</v>
      </c>
      <c r="F301" s="215">
        <v>0.22</v>
      </c>
      <c r="G301" s="199">
        <v>632</v>
      </c>
    </row>
    <row r="302" spans="2:7" ht="14.25">
      <c r="B302" s="204" t="s">
        <v>406</v>
      </c>
      <c r="C302" s="215">
        <v>24.55</v>
      </c>
      <c r="D302" s="215">
        <v>3.03</v>
      </c>
      <c r="E302" s="215">
        <v>18.75</v>
      </c>
      <c r="F302" s="215">
        <v>0.22</v>
      </c>
      <c r="G302" s="199">
        <v>635</v>
      </c>
    </row>
    <row r="303" spans="2:7" ht="14.25">
      <c r="B303" s="204" t="s">
        <v>407</v>
      </c>
      <c r="C303" s="215">
        <v>23.4</v>
      </c>
      <c r="D303" s="215">
        <v>3.03</v>
      </c>
      <c r="E303" s="215">
        <v>20</v>
      </c>
      <c r="F303" s="215">
        <v>0.22</v>
      </c>
      <c r="G303" s="199">
        <v>637</v>
      </c>
    </row>
    <row r="304" spans="2:7" ht="14.25">
      <c r="B304" s="204" t="s">
        <v>408</v>
      </c>
      <c r="C304" s="215">
        <v>22.25</v>
      </c>
      <c r="D304" s="215">
        <v>3.03</v>
      </c>
      <c r="E304" s="215">
        <v>21.25</v>
      </c>
      <c r="F304" s="215">
        <v>0.22</v>
      </c>
      <c r="G304" s="199">
        <v>639</v>
      </c>
    </row>
    <row r="305" spans="2:7" ht="14.25">
      <c r="B305" s="204" t="s">
        <v>409</v>
      </c>
      <c r="C305" s="215">
        <v>21.1</v>
      </c>
      <c r="D305" s="215">
        <v>3.03</v>
      </c>
      <c r="E305" s="215">
        <v>22.5</v>
      </c>
      <c r="F305" s="215">
        <v>0.22</v>
      </c>
      <c r="G305" s="199">
        <v>641</v>
      </c>
    </row>
    <row r="306" spans="2:7" ht="14.25">
      <c r="B306" s="204" t="s">
        <v>410</v>
      </c>
      <c r="C306" s="215">
        <v>19.95</v>
      </c>
      <c r="D306" s="215">
        <v>3.03</v>
      </c>
      <c r="E306" s="215">
        <v>23.75</v>
      </c>
      <c r="F306" s="215">
        <v>0.22</v>
      </c>
      <c r="G306" s="199">
        <v>643</v>
      </c>
    </row>
    <row r="307" spans="2:7" ht="14.25">
      <c r="B307" s="204" t="s">
        <v>411</v>
      </c>
      <c r="C307" s="215">
        <v>17.649999999999999</v>
      </c>
      <c r="D307" s="215">
        <v>3.03</v>
      </c>
      <c r="E307" s="215">
        <v>26.25</v>
      </c>
      <c r="F307" s="215">
        <v>0.22</v>
      </c>
      <c r="G307" s="199">
        <v>647</v>
      </c>
    </row>
    <row r="308" spans="2:7" ht="14.25">
      <c r="B308" s="204" t="s">
        <v>412</v>
      </c>
      <c r="C308" s="215">
        <v>26.39</v>
      </c>
      <c r="D308" s="215">
        <v>3.03</v>
      </c>
      <c r="E308" s="215">
        <v>15.75</v>
      </c>
      <c r="F308" s="215">
        <v>2.02</v>
      </c>
      <c r="G308" s="199">
        <v>636</v>
      </c>
    </row>
    <row r="309" spans="2:7" ht="14.25">
      <c r="B309" s="204" t="s">
        <v>413</v>
      </c>
      <c r="C309" s="215">
        <v>24.09</v>
      </c>
      <c r="D309" s="215">
        <v>3.03</v>
      </c>
      <c r="E309" s="215">
        <v>18.25</v>
      </c>
      <c r="F309" s="215">
        <v>2.02</v>
      </c>
      <c r="G309" s="199">
        <v>639</v>
      </c>
    </row>
    <row r="310" spans="2:7" ht="14.25">
      <c r="B310" s="204" t="s">
        <v>414</v>
      </c>
      <c r="C310" s="215">
        <v>22.94</v>
      </c>
      <c r="D310" s="215">
        <v>3.03</v>
      </c>
      <c r="E310" s="215">
        <v>19.5</v>
      </c>
      <c r="F310" s="215">
        <v>2.02</v>
      </c>
      <c r="G310" s="199">
        <v>641</v>
      </c>
    </row>
    <row r="311" spans="2:7" ht="14.25">
      <c r="B311" s="204" t="s">
        <v>415</v>
      </c>
      <c r="C311" s="215">
        <v>21.79</v>
      </c>
      <c r="D311" s="215">
        <v>3.03</v>
      </c>
      <c r="E311" s="215">
        <v>20.75</v>
      </c>
      <c r="F311" s="215">
        <v>2.02</v>
      </c>
      <c r="G311" s="199">
        <v>643</v>
      </c>
    </row>
    <row r="312" spans="2:7" ht="14.25">
      <c r="B312" s="204" t="s">
        <v>416</v>
      </c>
      <c r="C312" s="215">
        <v>20.64</v>
      </c>
      <c r="D312" s="215">
        <v>3.03</v>
      </c>
      <c r="E312" s="215">
        <v>22</v>
      </c>
      <c r="F312" s="215">
        <v>2.02</v>
      </c>
      <c r="G312" s="199">
        <v>645</v>
      </c>
    </row>
    <row r="313" spans="2:7" ht="14.25">
      <c r="B313" s="204" t="s">
        <v>417</v>
      </c>
      <c r="C313" s="215">
        <v>19.489999999999998</v>
      </c>
      <c r="D313" s="215">
        <v>3.03</v>
      </c>
      <c r="E313" s="215">
        <v>23.25</v>
      </c>
      <c r="F313" s="215">
        <v>2.02</v>
      </c>
      <c r="G313" s="199">
        <v>647</v>
      </c>
    </row>
    <row r="314" spans="2:7" ht="14.25">
      <c r="B314" s="204" t="s">
        <v>418</v>
      </c>
      <c r="C314" s="215">
        <v>17.190000000000001</v>
      </c>
      <c r="D314" s="215">
        <v>3.03</v>
      </c>
      <c r="E314" s="215">
        <v>25.75</v>
      </c>
      <c r="F314" s="215">
        <v>2.02</v>
      </c>
      <c r="G314" s="199">
        <v>651</v>
      </c>
    </row>
    <row r="315" spans="2:7" ht="14.25">
      <c r="B315" s="204" t="s">
        <v>419</v>
      </c>
      <c r="C315" s="215">
        <v>25.93</v>
      </c>
      <c r="D315" s="215">
        <v>3.03</v>
      </c>
      <c r="E315" s="215">
        <v>15.25</v>
      </c>
      <c r="F315" s="215">
        <v>3.82</v>
      </c>
      <c r="G315" s="199">
        <v>637</v>
      </c>
    </row>
    <row r="316" spans="2:7" ht="14.25">
      <c r="B316" s="204" t="s">
        <v>420</v>
      </c>
      <c r="C316" s="215">
        <v>23.63</v>
      </c>
      <c r="D316" s="215">
        <v>3.03</v>
      </c>
      <c r="E316" s="215">
        <v>17.75</v>
      </c>
      <c r="F316" s="215">
        <v>3.82</v>
      </c>
      <c r="G316" s="199">
        <v>640</v>
      </c>
    </row>
    <row r="317" spans="2:7" ht="14.25">
      <c r="B317" s="204" t="s">
        <v>421</v>
      </c>
      <c r="C317" s="215">
        <v>22.48</v>
      </c>
      <c r="D317" s="215">
        <v>3.03</v>
      </c>
      <c r="E317" s="215">
        <v>19</v>
      </c>
      <c r="F317" s="215">
        <v>3.82</v>
      </c>
      <c r="G317" s="199">
        <v>642</v>
      </c>
    </row>
    <row r="318" spans="2:7" ht="14.25">
      <c r="B318" s="204" t="s">
        <v>422</v>
      </c>
      <c r="C318" s="215">
        <v>21.33</v>
      </c>
      <c r="D318" s="215">
        <v>3.03</v>
      </c>
      <c r="E318" s="215">
        <v>20.25</v>
      </c>
      <c r="F318" s="215">
        <v>3.82</v>
      </c>
      <c r="G318" s="199">
        <v>644</v>
      </c>
    </row>
    <row r="319" spans="2:7" ht="14.25">
      <c r="B319" s="204" t="s">
        <v>423</v>
      </c>
      <c r="C319" s="215">
        <v>20.18</v>
      </c>
      <c r="D319" s="215">
        <v>3.03</v>
      </c>
      <c r="E319" s="215">
        <v>21.5</v>
      </c>
      <c r="F319" s="215">
        <v>3.82</v>
      </c>
      <c r="G319" s="199">
        <v>646</v>
      </c>
    </row>
    <row r="320" spans="2:7" ht="14.25">
      <c r="B320" s="204" t="s">
        <v>424</v>
      </c>
      <c r="C320" s="215">
        <v>19.03</v>
      </c>
      <c r="D320" s="215">
        <v>3.03</v>
      </c>
      <c r="E320" s="215">
        <v>22.75</v>
      </c>
      <c r="F320" s="215">
        <v>3.82</v>
      </c>
      <c r="G320" s="199">
        <v>648</v>
      </c>
    </row>
    <row r="321" spans="2:7" ht="14.25">
      <c r="B321" s="204" t="s">
        <v>425</v>
      </c>
      <c r="C321" s="215">
        <v>16.73</v>
      </c>
      <c r="D321" s="215">
        <v>3.03</v>
      </c>
      <c r="E321" s="215">
        <v>25.25</v>
      </c>
      <c r="F321" s="215">
        <v>3.82</v>
      </c>
      <c r="G321" s="199">
        <v>652</v>
      </c>
    </row>
    <row r="322" spans="2:7" ht="14.25">
      <c r="B322" s="204" t="s">
        <v>426</v>
      </c>
      <c r="C322" s="215">
        <v>25.47</v>
      </c>
      <c r="D322" s="215">
        <v>3.03</v>
      </c>
      <c r="E322" s="215">
        <v>14.75</v>
      </c>
      <c r="F322" s="215">
        <v>5.62</v>
      </c>
      <c r="G322" s="199">
        <v>638</v>
      </c>
    </row>
    <row r="323" spans="2:7" ht="14.25">
      <c r="B323" s="204" t="s">
        <v>427</v>
      </c>
      <c r="C323" s="215">
        <v>23.17</v>
      </c>
      <c r="D323" s="215">
        <v>3.03</v>
      </c>
      <c r="E323" s="215">
        <v>17.25</v>
      </c>
      <c r="F323" s="215">
        <v>5.62</v>
      </c>
      <c r="G323" s="199">
        <v>641</v>
      </c>
    </row>
    <row r="324" spans="2:7" ht="14.25">
      <c r="B324" s="204" t="s">
        <v>428</v>
      </c>
      <c r="C324" s="215">
        <v>22.02</v>
      </c>
      <c r="D324" s="215">
        <v>3.03</v>
      </c>
      <c r="E324" s="215">
        <v>18.5</v>
      </c>
      <c r="F324" s="215">
        <v>5.62</v>
      </c>
      <c r="G324" s="199">
        <v>643</v>
      </c>
    </row>
    <row r="325" spans="2:7" ht="14.25">
      <c r="B325" s="204" t="s">
        <v>429</v>
      </c>
      <c r="C325" s="215">
        <v>20.87</v>
      </c>
      <c r="D325" s="215">
        <v>3.03</v>
      </c>
      <c r="E325" s="215">
        <v>19.75</v>
      </c>
      <c r="F325" s="215">
        <v>5.62</v>
      </c>
      <c r="G325" s="199">
        <v>645</v>
      </c>
    </row>
    <row r="326" spans="2:7" ht="14.25">
      <c r="B326" s="204" t="s">
        <v>430</v>
      </c>
      <c r="C326" s="215">
        <v>19.72</v>
      </c>
      <c r="D326" s="215">
        <v>3.03</v>
      </c>
      <c r="E326" s="215">
        <v>21</v>
      </c>
      <c r="F326" s="215">
        <v>5.62</v>
      </c>
      <c r="G326" s="199">
        <v>647</v>
      </c>
    </row>
    <row r="327" spans="2:7" ht="14.25">
      <c r="B327" s="204" t="s">
        <v>431</v>
      </c>
      <c r="C327" s="215">
        <v>18.57</v>
      </c>
      <c r="D327" s="215">
        <v>3.03</v>
      </c>
      <c r="E327" s="215">
        <v>22.25</v>
      </c>
      <c r="F327" s="215">
        <v>5.62</v>
      </c>
      <c r="G327" s="199">
        <v>649</v>
      </c>
    </row>
    <row r="328" spans="2:7" ht="14.25">
      <c r="B328" s="204" t="s">
        <v>432</v>
      </c>
      <c r="C328" s="215">
        <v>16.27</v>
      </c>
      <c r="D328" s="215">
        <v>3.03</v>
      </c>
      <c r="E328" s="215">
        <v>24.75</v>
      </c>
      <c r="F328" s="215">
        <v>5.62</v>
      </c>
      <c r="G328" s="199">
        <v>653</v>
      </c>
    </row>
    <row r="329" spans="2:7" ht="14.25">
      <c r="B329" s="204" t="s">
        <v>433</v>
      </c>
      <c r="C329" s="215">
        <v>24.04</v>
      </c>
      <c r="D329" s="215">
        <v>3.23</v>
      </c>
      <c r="E329" s="215">
        <v>19</v>
      </c>
      <c r="F329" s="215">
        <v>0.24</v>
      </c>
      <c r="G329" s="199">
        <v>638</v>
      </c>
    </row>
    <row r="330" spans="2:7" ht="14.25">
      <c r="B330" s="204" t="s">
        <v>434</v>
      </c>
      <c r="C330" s="215">
        <v>26.6</v>
      </c>
      <c r="D330" s="215">
        <v>4.04</v>
      </c>
      <c r="E330" s="215">
        <v>15</v>
      </c>
      <c r="F330" s="215">
        <v>0.3</v>
      </c>
      <c r="G330" s="199">
        <v>639</v>
      </c>
    </row>
    <row r="331" spans="2:7" ht="14.25">
      <c r="B331" s="204" t="s">
        <v>435</v>
      </c>
      <c r="C331" s="215">
        <v>24.3</v>
      </c>
      <c r="D331" s="215">
        <v>4.04</v>
      </c>
      <c r="E331" s="215">
        <v>17.5</v>
      </c>
      <c r="F331" s="215">
        <v>0.3</v>
      </c>
      <c r="G331" s="199">
        <v>643</v>
      </c>
    </row>
    <row r="332" spans="2:7" ht="14.25">
      <c r="B332" s="204" t="s">
        <v>436</v>
      </c>
      <c r="C332" s="215">
        <v>23.15</v>
      </c>
      <c r="D332" s="215">
        <v>4.04</v>
      </c>
      <c r="E332" s="215">
        <v>18.75</v>
      </c>
      <c r="F332" s="215">
        <v>0.3</v>
      </c>
      <c r="G332" s="199">
        <v>645</v>
      </c>
    </row>
    <row r="333" spans="2:7" ht="14.25">
      <c r="B333" s="204" t="s">
        <v>437</v>
      </c>
      <c r="C333" s="215">
        <v>22</v>
      </c>
      <c r="D333" s="215">
        <v>4.04</v>
      </c>
      <c r="E333" s="215">
        <v>20</v>
      </c>
      <c r="F333" s="215">
        <v>0.3</v>
      </c>
      <c r="G333" s="199">
        <v>647</v>
      </c>
    </row>
    <row r="334" spans="2:7" ht="14.25">
      <c r="B334" s="204" t="s">
        <v>438</v>
      </c>
      <c r="C334" s="215">
        <v>20.85</v>
      </c>
      <c r="D334" s="215">
        <v>4.04</v>
      </c>
      <c r="E334" s="215">
        <v>21.25</v>
      </c>
      <c r="F334" s="215">
        <v>0.3</v>
      </c>
      <c r="G334" s="199">
        <v>649</v>
      </c>
    </row>
    <row r="335" spans="2:7" ht="14.25">
      <c r="B335" s="204" t="s">
        <v>439</v>
      </c>
      <c r="C335" s="215">
        <v>19.7</v>
      </c>
      <c r="D335" s="215">
        <v>4.04</v>
      </c>
      <c r="E335" s="215">
        <v>22.5</v>
      </c>
      <c r="F335" s="215">
        <v>0.3</v>
      </c>
      <c r="G335" s="199">
        <v>651</v>
      </c>
    </row>
    <row r="336" spans="2:7" ht="14.25">
      <c r="B336" s="204" t="s">
        <v>440</v>
      </c>
      <c r="C336" s="215">
        <v>17.399999999999999</v>
      </c>
      <c r="D336" s="215">
        <v>4.04</v>
      </c>
      <c r="E336" s="215">
        <v>25</v>
      </c>
      <c r="F336" s="215">
        <v>0.3</v>
      </c>
      <c r="G336" s="199">
        <v>654</v>
      </c>
    </row>
    <row r="337" spans="2:7" ht="14.25">
      <c r="B337" s="204" t="s">
        <v>441</v>
      </c>
      <c r="C337" s="215">
        <v>26.14</v>
      </c>
      <c r="D337" s="215">
        <v>4.04</v>
      </c>
      <c r="E337" s="215">
        <v>14.5</v>
      </c>
      <c r="F337" s="215">
        <v>2.1</v>
      </c>
      <c r="G337" s="199">
        <v>643</v>
      </c>
    </row>
    <row r="338" spans="2:7" ht="14.25">
      <c r="B338" s="204" t="s">
        <v>442</v>
      </c>
      <c r="C338" s="215">
        <v>23.84</v>
      </c>
      <c r="D338" s="215">
        <v>4.04</v>
      </c>
      <c r="E338" s="215">
        <v>17</v>
      </c>
      <c r="F338" s="215">
        <v>2.1</v>
      </c>
      <c r="G338" s="199">
        <v>647</v>
      </c>
    </row>
    <row r="339" spans="2:7" ht="14.25">
      <c r="B339" s="204" t="s">
        <v>443</v>
      </c>
      <c r="C339" s="215">
        <v>22.69</v>
      </c>
      <c r="D339" s="215">
        <v>4.04</v>
      </c>
      <c r="E339" s="215">
        <v>18.25</v>
      </c>
      <c r="F339" s="215">
        <v>2.1</v>
      </c>
      <c r="G339" s="199">
        <v>649</v>
      </c>
    </row>
    <row r="340" spans="2:7" ht="14.25">
      <c r="B340" s="204" t="s">
        <v>444</v>
      </c>
      <c r="C340" s="215">
        <v>21.54</v>
      </c>
      <c r="D340" s="215">
        <v>4.04</v>
      </c>
      <c r="E340" s="215">
        <v>19.5</v>
      </c>
      <c r="F340" s="215">
        <v>2.1</v>
      </c>
      <c r="G340" s="199">
        <v>651</v>
      </c>
    </row>
    <row r="341" spans="2:7" ht="14.25">
      <c r="B341" s="204" t="s">
        <v>445</v>
      </c>
      <c r="C341" s="215">
        <v>20.39</v>
      </c>
      <c r="D341" s="215">
        <v>4.04</v>
      </c>
      <c r="E341" s="215">
        <v>20.75</v>
      </c>
      <c r="F341" s="215">
        <v>2.1</v>
      </c>
      <c r="G341" s="199">
        <v>653</v>
      </c>
    </row>
    <row r="342" spans="2:7" ht="14.25">
      <c r="B342" s="204" t="s">
        <v>446</v>
      </c>
      <c r="C342" s="215">
        <v>19.239999999999998</v>
      </c>
      <c r="D342" s="215">
        <v>4.04</v>
      </c>
      <c r="E342" s="215">
        <v>22</v>
      </c>
      <c r="F342" s="215">
        <v>2.1</v>
      </c>
      <c r="G342" s="199">
        <v>655</v>
      </c>
    </row>
    <row r="343" spans="2:7" ht="14.25">
      <c r="B343" s="204" t="s">
        <v>447</v>
      </c>
      <c r="C343" s="215">
        <v>16.940000000000001</v>
      </c>
      <c r="D343" s="215">
        <v>4.04</v>
      </c>
      <c r="E343" s="215">
        <v>24.5</v>
      </c>
      <c r="F343" s="215">
        <v>2.1</v>
      </c>
      <c r="G343" s="199">
        <v>658</v>
      </c>
    </row>
    <row r="344" spans="2:7" ht="14.25">
      <c r="B344" s="204" t="s">
        <v>448</v>
      </c>
      <c r="C344" s="215">
        <v>25.68</v>
      </c>
      <c r="D344" s="215">
        <v>4.04</v>
      </c>
      <c r="E344" s="215">
        <v>14</v>
      </c>
      <c r="F344" s="215">
        <v>3.9</v>
      </c>
      <c r="G344" s="199">
        <v>644</v>
      </c>
    </row>
    <row r="345" spans="2:7" ht="14.25">
      <c r="B345" s="204" t="s">
        <v>449</v>
      </c>
      <c r="C345" s="215">
        <v>23.38</v>
      </c>
      <c r="D345" s="215">
        <v>4.04</v>
      </c>
      <c r="E345" s="215">
        <v>16.5</v>
      </c>
      <c r="F345" s="215">
        <v>3.9</v>
      </c>
      <c r="G345" s="199">
        <v>648</v>
      </c>
    </row>
    <row r="346" spans="2:7" ht="14.25">
      <c r="B346" s="204" t="s">
        <v>450</v>
      </c>
      <c r="C346" s="215">
        <v>22.23</v>
      </c>
      <c r="D346" s="215">
        <v>4.04</v>
      </c>
      <c r="E346" s="215">
        <v>17.75</v>
      </c>
      <c r="F346" s="215">
        <v>3.9</v>
      </c>
      <c r="G346" s="199">
        <v>650</v>
      </c>
    </row>
    <row r="347" spans="2:7" ht="14.25">
      <c r="B347" s="204" t="s">
        <v>451</v>
      </c>
      <c r="C347" s="215">
        <v>21.08</v>
      </c>
      <c r="D347" s="215">
        <v>4.04</v>
      </c>
      <c r="E347" s="215">
        <v>19</v>
      </c>
      <c r="F347" s="215">
        <v>3.9</v>
      </c>
      <c r="G347" s="199">
        <v>652</v>
      </c>
    </row>
    <row r="348" spans="2:7" ht="14.25">
      <c r="B348" s="204" t="s">
        <v>452</v>
      </c>
      <c r="C348" s="215">
        <v>19.93</v>
      </c>
      <c r="D348" s="215">
        <v>4.04</v>
      </c>
      <c r="E348" s="215">
        <v>20.25</v>
      </c>
      <c r="F348" s="215">
        <v>3.9</v>
      </c>
      <c r="G348" s="199">
        <v>654</v>
      </c>
    </row>
    <row r="349" spans="2:7" ht="14.25">
      <c r="B349" s="204" t="s">
        <v>453</v>
      </c>
      <c r="C349" s="215">
        <v>18.78</v>
      </c>
      <c r="D349" s="215">
        <v>4.04</v>
      </c>
      <c r="E349" s="215">
        <v>21.5</v>
      </c>
      <c r="F349" s="215">
        <v>3.9</v>
      </c>
      <c r="G349" s="199">
        <v>656</v>
      </c>
    </row>
    <row r="350" spans="2:7" ht="14.25">
      <c r="B350" s="204" t="s">
        <v>454</v>
      </c>
      <c r="C350" s="215">
        <v>16.48</v>
      </c>
      <c r="D350" s="215">
        <v>4.04</v>
      </c>
      <c r="E350" s="215">
        <v>24</v>
      </c>
      <c r="F350" s="215">
        <v>3.9</v>
      </c>
      <c r="G350" s="199">
        <v>659</v>
      </c>
    </row>
    <row r="351" spans="2:7" ht="14.25">
      <c r="B351" s="204" t="s">
        <v>455</v>
      </c>
      <c r="C351" s="215">
        <v>14.18</v>
      </c>
      <c r="D351" s="215">
        <v>4.04</v>
      </c>
      <c r="E351" s="215">
        <v>26.5</v>
      </c>
      <c r="F351" s="215">
        <v>3.9</v>
      </c>
      <c r="G351" s="199">
        <v>663</v>
      </c>
    </row>
    <row r="352" spans="2:7" ht="14.25">
      <c r="B352" s="204" t="s">
        <v>456</v>
      </c>
      <c r="C352" s="215">
        <v>25.22</v>
      </c>
      <c r="D352" s="215">
        <v>4.04</v>
      </c>
      <c r="E352" s="215">
        <v>13.5</v>
      </c>
      <c r="F352" s="215">
        <v>5.7</v>
      </c>
      <c r="G352" s="199">
        <v>645</v>
      </c>
    </row>
    <row r="353" spans="2:7" ht="14.25">
      <c r="B353" s="204" t="s">
        <v>457</v>
      </c>
      <c r="C353" s="215">
        <v>22.92</v>
      </c>
      <c r="D353" s="215">
        <v>4.04</v>
      </c>
      <c r="E353" s="215">
        <v>16</v>
      </c>
      <c r="F353" s="215">
        <v>5.7</v>
      </c>
      <c r="G353" s="199">
        <v>649</v>
      </c>
    </row>
    <row r="354" spans="2:7" ht="14.25">
      <c r="B354" s="204" t="s">
        <v>458</v>
      </c>
      <c r="C354" s="215">
        <v>21.77</v>
      </c>
      <c r="D354" s="215">
        <v>4.04</v>
      </c>
      <c r="E354" s="215">
        <v>17.25</v>
      </c>
      <c r="F354" s="215">
        <v>5.7</v>
      </c>
      <c r="G354" s="199">
        <v>651</v>
      </c>
    </row>
    <row r="355" spans="2:7" ht="14.25">
      <c r="B355" s="204" t="s">
        <v>459</v>
      </c>
      <c r="C355" s="215">
        <v>20.62</v>
      </c>
      <c r="D355" s="215">
        <v>4.04</v>
      </c>
      <c r="E355" s="215">
        <v>18.5</v>
      </c>
      <c r="F355" s="215">
        <v>5.7</v>
      </c>
      <c r="G355" s="199">
        <v>653</v>
      </c>
    </row>
    <row r="356" spans="2:7" ht="14.25">
      <c r="B356" s="204" t="s">
        <v>460</v>
      </c>
      <c r="C356" s="215">
        <v>19.47</v>
      </c>
      <c r="D356" s="215">
        <v>4.04</v>
      </c>
      <c r="E356" s="215">
        <v>19.75</v>
      </c>
      <c r="F356" s="215">
        <v>5.7</v>
      </c>
      <c r="G356" s="199">
        <v>655</v>
      </c>
    </row>
    <row r="357" spans="2:7" ht="14.25">
      <c r="B357" s="204" t="s">
        <v>461</v>
      </c>
      <c r="C357" s="215">
        <v>18.32</v>
      </c>
      <c r="D357" s="215">
        <v>4.04</v>
      </c>
      <c r="E357" s="215">
        <v>21</v>
      </c>
      <c r="F357" s="215">
        <v>5.7</v>
      </c>
      <c r="G357" s="199">
        <v>657</v>
      </c>
    </row>
    <row r="358" spans="2:7" ht="14.25">
      <c r="B358" s="204" t="s">
        <v>462</v>
      </c>
      <c r="C358" s="215">
        <v>16.02</v>
      </c>
      <c r="D358" s="215">
        <v>4.04</v>
      </c>
      <c r="E358" s="215">
        <v>23.5</v>
      </c>
      <c r="F358" s="215">
        <v>5.7</v>
      </c>
      <c r="G358" s="199">
        <v>660</v>
      </c>
    </row>
    <row r="359" spans="2:7" ht="14.25">
      <c r="B359" s="204" t="s">
        <v>463</v>
      </c>
      <c r="C359" s="215">
        <v>13.72</v>
      </c>
      <c r="D359" s="215">
        <v>4.04</v>
      </c>
      <c r="E359" s="215">
        <v>26</v>
      </c>
      <c r="F359" s="215">
        <v>5.7</v>
      </c>
      <c r="G359" s="199">
        <v>664</v>
      </c>
    </row>
    <row r="360" spans="2:7" ht="14.25">
      <c r="B360" s="204" t="s">
        <v>464</v>
      </c>
      <c r="C360" s="215">
        <v>22.07</v>
      </c>
      <c r="D360" s="215">
        <v>5.15</v>
      </c>
      <c r="E360" s="215">
        <v>17.05</v>
      </c>
      <c r="F360" s="215">
        <v>2.54</v>
      </c>
      <c r="G360" s="199">
        <v>658</v>
      </c>
    </row>
    <row r="361" spans="2:7" ht="14.25">
      <c r="B361" s="204" t="s">
        <v>465</v>
      </c>
      <c r="C361" s="215">
        <v>21.48</v>
      </c>
      <c r="D361" s="215">
        <v>4.6399999999999997</v>
      </c>
      <c r="E361" s="215">
        <v>18.399999999999999</v>
      </c>
      <c r="F361" s="215">
        <v>2.59</v>
      </c>
      <c r="G361" s="199">
        <v>655</v>
      </c>
    </row>
    <row r="362" spans="2:7" ht="14.25">
      <c r="B362" s="204" t="s">
        <v>466</v>
      </c>
      <c r="C362" s="215">
        <v>23.8</v>
      </c>
      <c r="D362" s="215">
        <v>6.06</v>
      </c>
      <c r="E362" s="215">
        <v>15</v>
      </c>
      <c r="F362" s="215">
        <v>0.45</v>
      </c>
      <c r="G362" s="199">
        <v>659</v>
      </c>
    </row>
    <row r="363" spans="2:7" ht="14.25">
      <c r="B363" s="204" t="s">
        <v>467</v>
      </c>
      <c r="C363" s="215">
        <v>22.65</v>
      </c>
      <c r="D363" s="215">
        <v>6.06</v>
      </c>
      <c r="E363" s="215">
        <v>16.25</v>
      </c>
      <c r="F363" s="215">
        <v>0.45</v>
      </c>
      <c r="G363" s="199">
        <v>660</v>
      </c>
    </row>
    <row r="364" spans="2:7" ht="14.25">
      <c r="B364" s="204" t="s">
        <v>468</v>
      </c>
      <c r="C364" s="215">
        <v>21.5</v>
      </c>
      <c r="D364" s="215">
        <v>6.06</v>
      </c>
      <c r="E364" s="215">
        <v>17.5</v>
      </c>
      <c r="F364" s="215">
        <v>0.45</v>
      </c>
      <c r="G364" s="199">
        <v>662</v>
      </c>
    </row>
    <row r="365" spans="2:7" ht="14.25">
      <c r="B365" s="204" t="s">
        <v>469</v>
      </c>
      <c r="C365" s="215">
        <v>20.350000000000001</v>
      </c>
      <c r="D365" s="215">
        <v>6.06</v>
      </c>
      <c r="E365" s="215">
        <v>18.75</v>
      </c>
      <c r="F365" s="215">
        <v>0.45</v>
      </c>
      <c r="G365" s="199">
        <v>664</v>
      </c>
    </row>
    <row r="366" spans="2:7" ht="14.25">
      <c r="B366" s="204" t="s">
        <v>470</v>
      </c>
      <c r="C366" s="215">
        <v>19.2</v>
      </c>
      <c r="D366" s="215">
        <v>6.06</v>
      </c>
      <c r="E366" s="215">
        <v>20</v>
      </c>
      <c r="F366" s="215">
        <v>0.45</v>
      </c>
      <c r="G366" s="199">
        <v>666</v>
      </c>
    </row>
    <row r="367" spans="2:7" ht="14.25">
      <c r="B367" s="204" t="s">
        <v>471</v>
      </c>
      <c r="C367" s="215">
        <v>16.899999999999999</v>
      </c>
      <c r="D367" s="215">
        <v>6.06</v>
      </c>
      <c r="E367" s="215">
        <v>22.5</v>
      </c>
      <c r="F367" s="215">
        <v>0.45</v>
      </c>
      <c r="G367" s="199">
        <v>670</v>
      </c>
    </row>
    <row r="368" spans="2:7" ht="14.25">
      <c r="B368" s="204" t="s">
        <v>472</v>
      </c>
      <c r="C368" s="215">
        <v>14.6</v>
      </c>
      <c r="D368" s="215">
        <v>6.06</v>
      </c>
      <c r="E368" s="215">
        <v>25</v>
      </c>
      <c r="F368" s="215">
        <v>0.45</v>
      </c>
      <c r="G368" s="199">
        <v>673</v>
      </c>
    </row>
    <row r="369" spans="2:7" ht="14.25">
      <c r="B369" s="204" t="s">
        <v>473</v>
      </c>
      <c r="C369" s="215">
        <v>12.3</v>
      </c>
      <c r="D369" s="215">
        <v>6.06</v>
      </c>
      <c r="E369" s="215">
        <v>27.5</v>
      </c>
      <c r="F369" s="215">
        <v>0.45</v>
      </c>
      <c r="G369" s="199">
        <v>677</v>
      </c>
    </row>
    <row r="370" spans="2:7" ht="14.25">
      <c r="B370" s="204" t="s">
        <v>474</v>
      </c>
      <c r="C370" s="215">
        <v>23.34</v>
      </c>
      <c r="D370" s="215">
        <v>6.06</v>
      </c>
      <c r="E370" s="215">
        <v>14.5</v>
      </c>
      <c r="F370" s="215">
        <v>2.25</v>
      </c>
      <c r="G370" s="199">
        <v>663</v>
      </c>
    </row>
    <row r="371" spans="2:7" ht="14.25">
      <c r="B371" s="204" t="s">
        <v>475</v>
      </c>
      <c r="C371" s="215">
        <v>22.19</v>
      </c>
      <c r="D371" s="215">
        <v>6.06</v>
      </c>
      <c r="E371" s="215">
        <v>15.75</v>
      </c>
      <c r="F371" s="215">
        <v>2.25</v>
      </c>
      <c r="G371" s="199">
        <v>664</v>
      </c>
    </row>
    <row r="372" spans="2:7" ht="14.25">
      <c r="B372" s="204" t="s">
        <v>476</v>
      </c>
      <c r="C372" s="215">
        <v>21.04</v>
      </c>
      <c r="D372" s="215">
        <v>6.06</v>
      </c>
      <c r="E372" s="215">
        <v>17</v>
      </c>
      <c r="F372" s="215">
        <v>2.25</v>
      </c>
      <c r="G372" s="199">
        <v>666</v>
      </c>
    </row>
    <row r="373" spans="2:7" ht="14.25">
      <c r="B373" s="204" t="s">
        <v>477</v>
      </c>
      <c r="C373" s="215">
        <v>19.89</v>
      </c>
      <c r="D373" s="215">
        <v>6.06</v>
      </c>
      <c r="E373" s="215">
        <v>18.25</v>
      </c>
      <c r="F373" s="215">
        <v>2.25</v>
      </c>
      <c r="G373" s="199">
        <v>668</v>
      </c>
    </row>
    <row r="374" spans="2:7" ht="14.25">
      <c r="B374" s="204" t="s">
        <v>478</v>
      </c>
      <c r="C374" s="215">
        <v>18.739999999999998</v>
      </c>
      <c r="D374" s="215">
        <v>6.06</v>
      </c>
      <c r="E374" s="215">
        <v>19.5</v>
      </c>
      <c r="F374" s="215">
        <v>2.25</v>
      </c>
      <c r="G374" s="199">
        <v>670</v>
      </c>
    </row>
    <row r="375" spans="2:7" ht="14.25">
      <c r="B375" s="204" t="s">
        <v>479</v>
      </c>
      <c r="C375" s="215">
        <v>16.440000000000001</v>
      </c>
      <c r="D375" s="215">
        <v>6.06</v>
      </c>
      <c r="E375" s="215">
        <v>22</v>
      </c>
      <c r="F375" s="215">
        <v>2.25</v>
      </c>
      <c r="G375" s="199">
        <v>674</v>
      </c>
    </row>
    <row r="376" spans="2:7" ht="14.25">
      <c r="B376" s="204" t="s">
        <v>480</v>
      </c>
      <c r="C376" s="215">
        <v>14.14</v>
      </c>
      <c r="D376" s="215">
        <v>6.06</v>
      </c>
      <c r="E376" s="215">
        <v>24.5</v>
      </c>
      <c r="F376" s="215">
        <v>2.25</v>
      </c>
      <c r="G376" s="199">
        <v>677</v>
      </c>
    </row>
    <row r="377" spans="2:7" ht="14.25">
      <c r="B377" s="204" t="s">
        <v>481</v>
      </c>
      <c r="C377" s="215">
        <v>22.88</v>
      </c>
      <c r="D377" s="215">
        <v>6.06</v>
      </c>
      <c r="E377" s="215">
        <v>14</v>
      </c>
      <c r="F377" s="215">
        <v>4.05</v>
      </c>
      <c r="G377" s="199">
        <v>664</v>
      </c>
    </row>
    <row r="378" spans="2:7" ht="14.25">
      <c r="B378" s="204" t="s">
        <v>482</v>
      </c>
      <c r="C378" s="215">
        <v>21.73</v>
      </c>
      <c r="D378" s="215">
        <v>6.06</v>
      </c>
      <c r="E378" s="215">
        <v>15.25</v>
      </c>
      <c r="F378" s="215">
        <v>4.05</v>
      </c>
      <c r="G378" s="199">
        <v>665</v>
      </c>
    </row>
    <row r="379" spans="2:7" ht="14.25">
      <c r="B379" s="204" t="s">
        <v>483</v>
      </c>
      <c r="C379" s="215">
        <v>20.58</v>
      </c>
      <c r="D379" s="215">
        <v>6.06</v>
      </c>
      <c r="E379" s="215">
        <v>16.5</v>
      </c>
      <c r="F379" s="215">
        <v>4.05</v>
      </c>
      <c r="G379" s="199">
        <v>667</v>
      </c>
    </row>
    <row r="380" spans="2:7" ht="14.25">
      <c r="B380" s="204" t="s">
        <v>484</v>
      </c>
      <c r="C380" s="215">
        <v>19.43</v>
      </c>
      <c r="D380" s="215">
        <v>6.06</v>
      </c>
      <c r="E380" s="215">
        <v>17.75</v>
      </c>
      <c r="F380" s="215">
        <v>4.05</v>
      </c>
      <c r="G380" s="199">
        <v>679</v>
      </c>
    </row>
    <row r="381" spans="2:7" ht="14.25">
      <c r="B381" s="204" t="s">
        <v>485</v>
      </c>
      <c r="C381" s="215">
        <v>18.28</v>
      </c>
      <c r="D381" s="215">
        <v>6.06</v>
      </c>
      <c r="E381" s="215">
        <v>19</v>
      </c>
      <c r="F381" s="215">
        <v>4.05</v>
      </c>
      <c r="G381" s="199">
        <v>671</v>
      </c>
    </row>
    <row r="382" spans="2:7" ht="14.25">
      <c r="B382" s="204" t="s">
        <v>486</v>
      </c>
      <c r="C382" s="215">
        <v>15.98</v>
      </c>
      <c r="D382" s="215">
        <v>6.06</v>
      </c>
      <c r="E382" s="215">
        <v>21.5</v>
      </c>
      <c r="F382" s="215">
        <v>4.05</v>
      </c>
      <c r="G382" s="199">
        <v>675</v>
      </c>
    </row>
    <row r="383" spans="2:7" ht="14.25">
      <c r="B383" s="204" t="s">
        <v>487</v>
      </c>
      <c r="C383" s="215">
        <v>13.68</v>
      </c>
      <c r="D383" s="215">
        <v>6.06</v>
      </c>
      <c r="E383" s="215">
        <v>24</v>
      </c>
      <c r="F383" s="215">
        <v>4.05</v>
      </c>
      <c r="G383" s="199">
        <v>678</v>
      </c>
    </row>
    <row r="384" spans="2:7" ht="14.25">
      <c r="B384" s="204" t="s">
        <v>488</v>
      </c>
      <c r="C384" s="215">
        <v>22.42</v>
      </c>
      <c r="D384" s="215">
        <v>6.06</v>
      </c>
      <c r="E384" s="215">
        <v>13.5</v>
      </c>
      <c r="F384" s="215">
        <v>5.85</v>
      </c>
      <c r="G384" s="199">
        <v>665</v>
      </c>
    </row>
    <row r="385" spans="2:7" ht="14.25">
      <c r="B385" s="204" t="s">
        <v>489</v>
      </c>
      <c r="C385" s="215">
        <v>21.27</v>
      </c>
      <c r="D385" s="215">
        <v>6.06</v>
      </c>
      <c r="E385" s="215">
        <v>14.75</v>
      </c>
      <c r="F385" s="215">
        <v>5.85</v>
      </c>
      <c r="G385" s="199">
        <v>666</v>
      </c>
    </row>
    <row r="386" spans="2:7" ht="14.25">
      <c r="B386" s="204" t="s">
        <v>490</v>
      </c>
      <c r="C386" s="215">
        <v>20.12</v>
      </c>
      <c r="D386" s="215">
        <v>6.06</v>
      </c>
      <c r="E386" s="215">
        <v>16</v>
      </c>
      <c r="F386" s="215">
        <v>5.85</v>
      </c>
      <c r="G386" s="199">
        <v>668</v>
      </c>
    </row>
    <row r="387" spans="2:7" ht="14.25">
      <c r="B387" s="204" t="s">
        <v>491</v>
      </c>
      <c r="C387" s="215">
        <v>18.97</v>
      </c>
      <c r="D387" s="215">
        <v>6.06</v>
      </c>
      <c r="E387" s="215">
        <v>17.25</v>
      </c>
      <c r="F387" s="215">
        <v>5.85</v>
      </c>
      <c r="G387" s="199">
        <v>670</v>
      </c>
    </row>
    <row r="388" spans="2:7" ht="14.25">
      <c r="B388" s="204" t="s">
        <v>492</v>
      </c>
      <c r="C388" s="215">
        <v>17.82</v>
      </c>
      <c r="D388" s="215">
        <v>6.06</v>
      </c>
      <c r="E388" s="215">
        <v>18.5</v>
      </c>
      <c r="F388" s="215">
        <v>5.85</v>
      </c>
      <c r="G388" s="199">
        <v>672</v>
      </c>
    </row>
    <row r="389" spans="2:7" ht="14.25">
      <c r="B389" s="204" t="s">
        <v>493</v>
      </c>
      <c r="C389" s="215">
        <v>15.52</v>
      </c>
      <c r="D389" s="215">
        <v>6.06</v>
      </c>
      <c r="E389" s="215">
        <v>21</v>
      </c>
      <c r="F389" s="215">
        <v>5.85</v>
      </c>
      <c r="G389" s="199">
        <v>676</v>
      </c>
    </row>
    <row r="390" spans="2:7" ht="14.25">
      <c r="B390" s="204" t="s">
        <v>494</v>
      </c>
      <c r="C390" s="215">
        <v>13.22</v>
      </c>
      <c r="D390" s="215">
        <v>6.06</v>
      </c>
      <c r="E390" s="215">
        <v>23.5</v>
      </c>
      <c r="F390" s="215">
        <v>5.85</v>
      </c>
      <c r="G390" s="199">
        <v>679</v>
      </c>
    </row>
    <row r="391" spans="2:7" ht="14.25">
      <c r="B391" s="204" t="s">
        <v>495</v>
      </c>
      <c r="C391" s="215">
        <v>12.7</v>
      </c>
      <c r="D391" s="215">
        <v>9.09</v>
      </c>
      <c r="E391" s="215">
        <v>12</v>
      </c>
      <c r="F391" s="215">
        <v>4.8600000000000003</v>
      </c>
      <c r="G391" s="199" t="s">
        <v>114</v>
      </c>
    </row>
    <row r="392" spans="2:7" ht="14.25">
      <c r="B392" s="204" t="s">
        <v>496</v>
      </c>
      <c r="C392" s="215">
        <v>9.81</v>
      </c>
      <c r="D392" s="215">
        <v>11</v>
      </c>
      <c r="E392" s="215">
        <v>12.5</v>
      </c>
      <c r="F392" s="215">
        <v>4.9800000000000004</v>
      </c>
      <c r="G392" s="199" t="s">
        <v>114</v>
      </c>
    </row>
    <row r="393" spans="2:7" ht="14.25">
      <c r="B393" s="204" t="s">
        <v>497</v>
      </c>
      <c r="C393" s="215">
        <v>10.44</v>
      </c>
      <c r="D393" s="215">
        <v>11.71</v>
      </c>
      <c r="E393" s="215">
        <v>10</v>
      </c>
      <c r="F393" s="215">
        <v>4.95</v>
      </c>
      <c r="G393" s="199">
        <v>641.58000000000004</v>
      </c>
    </row>
    <row r="394" spans="2:7" ht="14.25">
      <c r="B394" s="204" t="s">
        <v>498</v>
      </c>
      <c r="C394" s="215">
        <v>15.4</v>
      </c>
      <c r="D394" s="215">
        <v>1.41</v>
      </c>
      <c r="E394" s="215">
        <v>11.5</v>
      </c>
      <c r="F394" s="215">
        <v>16.899999999999999</v>
      </c>
      <c r="G394" s="199">
        <v>632</v>
      </c>
    </row>
    <row r="395" spans="2:7" ht="14.25">
      <c r="B395" s="202" t="s">
        <v>499</v>
      </c>
      <c r="C395" s="203">
        <v>20.2</v>
      </c>
      <c r="D395" s="203">
        <v>0</v>
      </c>
      <c r="E395" s="203">
        <v>0</v>
      </c>
      <c r="F395" s="203">
        <v>24</v>
      </c>
      <c r="G395" s="199">
        <v>590</v>
      </c>
    </row>
    <row r="396" spans="2:7" ht="14.25">
      <c r="B396" s="204" t="s">
        <v>500</v>
      </c>
      <c r="C396" s="205">
        <v>0</v>
      </c>
      <c r="D396" s="205">
        <v>0</v>
      </c>
      <c r="E396" s="205">
        <v>41.5</v>
      </c>
      <c r="F396" s="205">
        <v>17</v>
      </c>
      <c r="G396" s="199"/>
    </row>
    <row r="397" spans="2:7" ht="14.25">
      <c r="B397" s="204" t="s">
        <v>501</v>
      </c>
      <c r="C397" s="205">
        <v>0</v>
      </c>
      <c r="D397" s="205">
        <v>8.8000000000000007</v>
      </c>
      <c r="E397" s="205">
        <v>0</v>
      </c>
      <c r="F397" s="205">
        <v>11</v>
      </c>
      <c r="G397" s="199"/>
    </row>
    <row r="398" spans="2:7" ht="14.25">
      <c r="B398" s="204" t="s">
        <v>502</v>
      </c>
      <c r="C398" s="205">
        <v>25.2</v>
      </c>
      <c r="D398" s="205">
        <v>5.05</v>
      </c>
      <c r="E398" s="205">
        <v>15</v>
      </c>
      <c r="F398" s="205">
        <v>0.37</v>
      </c>
      <c r="G398" s="199">
        <v>649</v>
      </c>
    </row>
    <row r="399" spans="2:7" ht="14.25">
      <c r="B399" s="204" t="s">
        <v>503</v>
      </c>
      <c r="C399" s="205">
        <v>23.77</v>
      </c>
      <c r="D399" s="205">
        <v>5.05</v>
      </c>
      <c r="E399" s="205">
        <v>13.75</v>
      </c>
      <c r="F399" s="205">
        <v>2.77</v>
      </c>
      <c r="G399" s="199">
        <v>640</v>
      </c>
    </row>
    <row r="400" spans="2:7" ht="14.25">
      <c r="B400" s="204" t="s">
        <v>504</v>
      </c>
      <c r="C400" s="205">
        <v>32.659999999999997</v>
      </c>
      <c r="D400" s="205">
        <v>0</v>
      </c>
      <c r="E400" s="205">
        <v>14.499999999999998</v>
      </c>
      <c r="F400" s="205">
        <v>0</v>
      </c>
      <c r="G400" s="199">
        <v>597</v>
      </c>
    </row>
    <row r="401" spans="2:7" ht="14.25">
      <c r="B401" s="204" t="s">
        <v>505</v>
      </c>
      <c r="C401" s="205">
        <v>29.61</v>
      </c>
      <c r="D401" s="205">
        <v>0</v>
      </c>
      <c r="E401" s="205">
        <v>13.6</v>
      </c>
      <c r="F401" s="205">
        <v>3.6</v>
      </c>
      <c r="G401" s="199">
        <v>584</v>
      </c>
    </row>
    <row r="402" spans="2:7" ht="14.25">
      <c r="B402" s="204" t="s">
        <v>506</v>
      </c>
      <c r="C402" s="215">
        <v>25.25</v>
      </c>
      <c r="D402" s="215">
        <v>2.52</v>
      </c>
      <c r="E402" s="215">
        <v>18.75</v>
      </c>
      <c r="F402" s="215">
        <v>0.18</v>
      </c>
      <c r="G402" s="199">
        <v>631</v>
      </c>
    </row>
    <row r="403" spans="2:7" ht="14.25">
      <c r="B403" s="204" t="s">
        <v>507</v>
      </c>
      <c r="C403" s="215">
        <v>23.23</v>
      </c>
      <c r="D403" s="215">
        <v>2.02</v>
      </c>
      <c r="E403" s="215">
        <v>17.5</v>
      </c>
      <c r="F403" s="215">
        <v>3.75</v>
      </c>
      <c r="G403" s="199">
        <v>612</v>
      </c>
    </row>
    <row r="404" spans="2:7" ht="14.25">
      <c r="B404" s="204" t="s">
        <v>508</v>
      </c>
      <c r="C404" s="215">
        <v>25</v>
      </c>
      <c r="D404" s="215">
        <v>3.53</v>
      </c>
      <c r="E404" s="215">
        <v>17.5</v>
      </c>
      <c r="F404" s="215">
        <v>0.26</v>
      </c>
      <c r="G404" s="199">
        <v>638</v>
      </c>
    </row>
    <row r="405" spans="2:7" ht="14.25">
      <c r="B405" s="204" t="s">
        <v>509</v>
      </c>
      <c r="C405" s="215">
        <v>24.81</v>
      </c>
      <c r="D405" s="215">
        <v>2.92</v>
      </c>
      <c r="E405" s="215">
        <v>15.25</v>
      </c>
      <c r="F405" s="215">
        <v>3.09</v>
      </c>
      <c r="G405" s="199">
        <v>709</v>
      </c>
    </row>
    <row r="406" spans="2:7" ht="14.25">
      <c r="B406" s="204" t="s">
        <v>510</v>
      </c>
      <c r="C406" s="215">
        <v>27.64</v>
      </c>
      <c r="D406" s="215">
        <v>2.62</v>
      </c>
      <c r="E406" s="215">
        <v>16</v>
      </c>
      <c r="F406" s="215">
        <v>0.19</v>
      </c>
      <c r="G406" s="199">
        <v>628</v>
      </c>
    </row>
    <row r="407" spans="2:7" ht="14.25">
      <c r="B407" s="204" t="s">
        <v>511</v>
      </c>
      <c r="C407" s="215">
        <v>25.91</v>
      </c>
      <c r="D407" s="215">
        <v>2.3199999999999998</v>
      </c>
      <c r="E407" s="215">
        <v>15.25</v>
      </c>
      <c r="F407" s="215">
        <v>2.81</v>
      </c>
      <c r="G407" s="199">
        <v>703</v>
      </c>
    </row>
    <row r="408" spans="2:7" ht="14.25">
      <c r="B408" s="204" t="s">
        <v>512</v>
      </c>
      <c r="C408" s="215">
        <v>23.65</v>
      </c>
      <c r="D408" s="215">
        <v>3.96</v>
      </c>
      <c r="E408" s="215">
        <v>16.25</v>
      </c>
      <c r="F408" s="215">
        <v>2.0699999999999998</v>
      </c>
      <c r="G408" s="199"/>
    </row>
    <row r="409" spans="2:7" ht="14.25">
      <c r="B409" s="204" t="s">
        <v>513</v>
      </c>
      <c r="C409" s="215">
        <v>28.82</v>
      </c>
      <c r="D409" s="215">
        <v>3.43</v>
      </c>
      <c r="E409" s="215">
        <v>13.5</v>
      </c>
      <c r="F409" s="215">
        <v>0.25</v>
      </c>
      <c r="G409" s="199">
        <v>631</v>
      </c>
    </row>
    <row r="410" spans="2:7" ht="14.25">
      <c r="B410" s="204" t="s">
        <v>514</v>
      </c>
      <c r="C410" s="215">
        <v>27.99</v>
      </c>
      <c r="D410" s="215">
        <v>3.43</v>
      </c>
      <c r="E410" s="215">
        <v>13</v>
      </c>
      <c r="F410" s="215">
        <v>1.45</v>
      </c>
      <c r="G410" s="199">
        <v>629</v>
      </c>
    </row>
    <row r="411" spans="2:7" ht="14.25">
      <c r="B411" s="204" t="s">
        <v>515</v>
      </c>
      <c r="C411" s="215">
        <v>30.12</v>
      </c>
      <c r="D411" s="215">
        <v>2.82</v>
      </c>
      <c r="E411" s="215">
        <v>13</v>
      </c>
      <c r="F411" s="215">
        <v>0.21</v>
      </c>
      <c r="G411" s="199">
        <v>625</v>
      </c>
    </row>
    <row r="412" spans="2:7" ht="14.25">
      <c r="B412" s="204" t="s">
        <v>516</v>
      </c>
      <c r="C412" s="215">
        <v>29.06</v>
      </c>
      <c r="D412" s="215">
        <v>2.02</v>
      </c>
      <c r="E412" s="215">
        <v>12</v>
      </c>
      <c r="F412" s="215">
        <v>3.03</v>
      </c>
      <c r="G412" s="199">
        <v>607</v>
      </c>
    </row>
    <row r="413" spans="2:7" ht="14.25">
      <c r="B413" s="204" t="s">
        <v>517</v>
      </c>
      <c r="C413" s="215">
        <v>23.92</v>
      </c>
      <c r="D413" s="215">
        <v>0</v>
      </c>
      <c r="E413" s="215">
        <v>24</v>
      </c>
      <c r="F413" s="215">
        <v>0</v>
      </c>
      <c r="G413" s="199">
        <v>612</v>
      </c>
    </row>
    <row r="414" spans="2:7" ht="14.25">
      <c r="B414" s="204" t="s">
        <v>518</v>
      </c>
      <c r="C414" s="215">
        <v>22.69</v>
      </c>
      <c r="D414" s="215">
        <v>0</v>
      </c>
      <c r="E414" s="215">
        <v>20</v>
      </c>
      <c r="F414" s="215">
        <v>4.5599999999999996</v>
      </c>
      <c r="G414" s="199">
        <v>590</v>
      </c>
    </row>
    <row r="415" spans="2:7" ht="14.25">
      <c r="B415" s="204" t="s">
        <v>519</v>
      </c>
      <c r="C415" s="215">
        <v>40.32</v>
      </c>
      <c r="D415" s="215">
        <v>0</v>
      </c>
      <c r="E415" s="215">
        <v>0</v>
      </c>
      <c r="F415" s="215">
        <v>5.28</v>
      </c>
      <c r="G415" s="199"/>
    </row>
    <row r="416" spans="2:7" ht="14.25">
      <c r="B416" s="204" t="s">
        <v>520</v>
      </c>
      <c r="C416" s="205">
        <v>46</v>
      </c>
      <c r="D416" s="205">
        <v>0</v>
      </c>
      <c r="E416" s="205">
        <v>0</v>
      </c>
      <c r="F416" s="205">
        <v>0</v>
      </c>
      <c r="G416" s="199"/>
    </row>
    <row r="417" spans="2:7" ht="14.25">
      <c r="B417" s="204" t="s">
        <v>521</v>
      </c>
      <c r="C417" s="215">
        <v>23.01</v>
      </c>
      <c r="D417" s="215">
        <v>2.82</v>
      </c>
      <c r="E417" s="215">
        <v>17.5</v>
      </c>
      <c r="F417" s="215">
        <v>2.97</v>
      </c>
      <c r="G417" s="199">
        <v>680</v>
      </c>
    </row>
    <row r="418" spans="2:7" ht="14.25">
      <c r="B418" s="209" t="s">
        <v>562</v>
      </c>
      <c r="C418" s="210">
        <v>21.6</v>
      </c>
      <c r="D418" s="210">
        <v>9.1999999999999993</v>
      </c>
      <c r="E418" s="210">
        <v>0</v>
      </c>
      <c r="F418" s="210">
        <v>0</v>
      </c>
      <c r="G418" s="199"/>
    </row>
    <row r="419" spans="2:7" ht="14.25">
      <c r="B419" s="209" t="s">
        <v>522</v>
      </c>
      <c r="C419" s="210">
        <v>15</v>
      </c>
      <c r="D419" s="210">
        <v>1</v>
      </c>
      <c r="E419" s="210">
        <v>10</v>
      </c>
      <c r="F419" s="210">
        <v>1</v>
      </c>
      <c r="G419" s="199"/>
    </row>
    <row r="420" spans="2:7" ht="14.25">
      <c r="B420" s="209" t="s">
        <v>523</v>
      </c>
      <c r="C420" s="210">
        <v>14</v>
      </c>
      <c r="D420" s="210">
        <v>1</v>
      </c>
      <c r="E420" s="210">
        <v>10</v>
      </c>
      <c r="F420" s="210">
        <v>1</v>
      </c>
      <c r="G420" s="199"/>
    </row>
    <row r="421" spans="2:7" ht="14.25">
      <c r="B421" s="209" t="s">
        <v>524</v>
      </c>
      <c r="C421" s="210">
        <v>13</v>
      </c>
      <c r="D421" s="210">
        <v>1</v>
      </c>
      <c r="E421" s="210">
        <v>10</v>
      </c>
      <c r="F421" s="210">
        <v>1</v>
      </c>
      <c r="G421" s="199"/>
    </row>
    <row r="422" spans="2:7" ht="14.25">
      <c r="B422" s="209" t="s">
        <v>525</v>
      </c>
      <c r="C422" s="210">
        <v>12</v>
      </c>
      <c r="D422" s="210">
        <v>1</v>
      </c>
      <c r="E422" s="210">
        <v>10</v>
      </c>
      <c r="F422" s="210">
        <v>1</v>
      </c>
      <c r="G422" s="199"/>
    </row>
    <row r="423" spans="2:7" ht="14.25">
      <c r="B423" s="209" t="s">
        <v>526</v>
      </c>
      <c r="C423" s="210">
        <v>10</v>
      </c>
      <c r="D423" s="210">
        <v>1</v>
      </c>
      <c r="E423" s="210">
        <v>10</v>
      </c>
      <c r="F423" s="210">
        <v>1</v>
      </c>
      <c r="G423" s="199"/>
    </row>
    <row r="424" spans="2:7" ht="14.25">
      <c r="B424" s="209" t="s">
        <v>527</v>
      </c>
      <c r="C424" s="210">
        <v>15</v>
      </c>
      <c r="D424" s="210">
        <v>2</v>
      </c>
      <c r="E424" s="210">
        <v>10</v>
      </c>
      <c r="F424" s="210">
        <v>1</v>
      </c>
      <c r="G424" s="199"/>
    </row>
    <row r="425" spans="2:7" ht="14.25">
      <c r="B425" s="209" t="s">
        <v>528</v>
      </c>
      <c r="C425" s="210">
        <v>14</v>
      </c>
      <c r="D425" s="210">
        <v>2</v>
      </c>
      <c r="E425" s="210">
        <v>10</v>
      </c>
      <c r="F425" s="210">
        <v>1</v>
      </c>
      <c r="G425" s="199"/>
    </row>
    <row r="426" spans="2:7" ht="14.25">
      <c r="B426" s="209" t="s">
        <v>529</v>
      </c>
      <c r="C426" s="210">
        <v>13</v>
      </c>
      <c r="D426" s="210">
        <v>2</v>
      </c>
      <c r="E426" s="210">
        <v>10</v>
      </c>
      <c r="F426" s="210">
        <v>1</v>
      </c>
      <c r="G426" s="199"/>
    </row>
    <row r="427" spans="2:7" ht="14.25">
      <c r="B427" s="209" t="s">
        <v>530</v>
      </c>
      <c r="C427" s="210">
        <v>12</v>
      </c>
      <c r="D427" s="210">
        <v>2</v>
      </c>
      <c r="E427" s="210">
        <v>10</v>
      </c>
      <c r="F427" s="210">
        <v>1</v>
      </c>
      <c r="G427" s="199"/>
    </row>
    <row r="428" spans="2:7" ht="14.25">
      <c r="B428" s="209" t="s">
        <v>531</v>
      </c>
      <c r="C428" s="210">
        <v>10</v>
      </c>
      <c r="D428" s="210">
        <v>2</v>
      </c>
      <c r="E428" s="210">
        <v>10</v>
      </c>
      <c r="F428" s="210">
        <v>1</v>
      </c>
      <c r="G428" s="199"/>
    </row>
    <row r="429" spans="2:7" ht="14.25">
      <c r="B429" s="209" t="s">
        <v>532</v>
      </c>
      <c r="C429" s="210">
        <v>15</v>
      </c>
      <c r="D429" s="210">
        <v>0</v>
      </c>
      <c r="E429" s="210">
        <v>10</v>
      </c>
      <c r="F429" s="210">
        <v>1</v>
      </c>
      <c r="G429" s="199"/>
    </row>
    <row r="430" spans="2:7" ht="14.25">
      <c r="B430" s="209" t="s">
        <v>533</v>
      </c>
      <c r="C430" s="210">
        <v>14</v>
      </c>
      <c r="D430" s="210">
        <v>0</v>
      </c>
      <c r="E430" s="210">
        <v>10</v>
      </c>
      <c r="F430" s="210">
        <v>1</v>
      </c>
      <c r="G430" s="199"/>
    </row>
    <row r="431" spans="2:7" ht="14.25">
      <c r="B431" s="209" t="s">
        <v>534</v>
      </c>
      <c r="C431" s="210">
        <v>13</v>
      </c>
      <c r="D431" s="210">
        <v>0</v>
      </c>
      <c r="E431" s="210">
        <v>10</v>
      </c>
      <c r="F431" s="210">
        <v>1</v>
      </c>
      <c r="G431" s="199"/>
    </row>
    <row r="432" spans="2:7" ht="14.25">
      <c r="B432" s="209" t="s">
        <v>535</v>
      </c>
      <c r="C432" s="210">
        <v>12</v>
      </c>
      <c r="D432" s="210">
        <v>0</v>
      </c>
      <c r="E432" s="210">
        <v>10</v>
      </c>
      <c r="F432" s="210">
        <v>1</v>
      </c>
      <c r="G432" s="199"/>
    </row>
    <row r="433" spans="2:7" ht="14.25">
      <c r="B433" s="209" t="s">
        <v>536</v>
      </c>
      <c r="C433" s="210">
        <v>10</v>
      </c>
      <c r="D433" s="210">
        <v>0</v>
      </c>
      <c r="E433" s="210">
        <v>10</v>
      </c>
      <c r="F433" s="210">
        <v>1</v>
      </c>
      <c r="G433" s="199"/>
    </row>
    <row r="434" spans="2:7" ht="14.25">
      <c r="B434" s="202" t="s">
        <v>537</v>
      </c>
      <c r="C434" s="203">
        <v>8</v>
      </c>
      <c r="D434" s="203">
        <v>15.4</v>
      </c>
      <c r="E434" s="203">
        <v>5</v>
      </c>
      <c r="F434" s="203">
        <v>0</v>
      </c>
      <c r="G434" s="199">
        <v>3800</v>
      </c>
    </row>
    <row r="435" spans="2:7" ht="14.25">
      <c r="B435" s="202" t="s">
        <v>538</v>
      </c>
      <c r="C435" s="203">
        <v>1.8</v>
      </c>
      <c r="D435" s="203">
        <v>22</v>
      </c>
      <c r="E435" s="203">
        <v>7.5</v>
      </c>
      <c r="F435" s="203">
        <v>0</v>
      </c>
      <c r="G435" s="199"/>
    </row>
    <row r="436" spans="2:7" ht="14.25">
      <c r="B436" s="209" t="s">
        <v>123</v>
      </c>
      <c r="C436" s="210">
        <v>14</v>
      </c>
      <c r="D436" s="210">
        <v>14</v>
      </c>
      <c r="E436" s="210">
        <v>0</v>
      </c>
      <c r="F436" s="210">
        <v>10</v>
      </c>
      <c r="G436" s="199">
        <v>803</v>
      </c>
    </row>
    <row r="437" spans="2:7" ht="14.25">
      <c r="B437" s="209" t="s">
        <v>124</v>
      </c>
      <c r="C437" s="210">
        <v>15</v>
      </c>
      <c r="D437" s="210">
        <v>9</v>
      </c>
      <c r="E437" s="210">
        <v>11</v>
      </c>
      <c r="F437" s="210">
        <v>9</v>
      </c>
      <c r="G437" s="199">
        <v>781</v>
      </c>
    </row>
    <row r="438" spans="2:7" ht="14.25">
      <c r="B438" s="209" t="s">
        <v>563</v>
      </c>
      <c r="C438" s="210">
        <v>14</v>
      </c>
      <c r="D438" s="210">
        <v>8</v>
      </c>
      <c r="E438" s="210">
        <v>10</v>
      </c>
      <c r="F438" s="210">
        <v>9</v>
      </c>
      <c r="G438" s="199"/>
    </row>
    <row r="439" spans="2:7" ht="14.25">
      <c r="B439" s="209" t="s">
        <v>125</v>
      </c>
      <c r="C439" s="210">
        <v>14</v>
      </c>
      <c r="D439" s="210">
        <v>11</v>
      </c>
      <c r="E439" s="210">
        <v>9</v>
      </c>
      <c r="F439" s="210">
        <v>10</v>
      </c>
      <c r="G439" s="199">
        <v>925</v>
      </c>
    </row>
    <row r="440" spans="2:7" ht="14.25">
      <c r="B440" s="209" t="s">
        <v>564</v>
      </c>
      <c r="C440" s="210">
        <v>13</v>
      </c>
      <c r="D440" s="210">
        <v>8</v>
      </c>
      <c r="E440" s="210">
        <v>8</v>
      </c>
      <c r="F440" s="210">
        <v>14</v>
      </c>
      <c r="G440" s="199">
        <v>933</v>
      </c>
    </row>
    <row r="441" spans="2:7" ht="14.25">
      <c r="B441" s="209" t="s">
        <v>126</v>
      </c>
      <c r="C441" s="210">
        <v>15</v>
      </c>
      <c r="D441" s="210">
        <v>0</v>
      </c>
      <c r="E441" s="210">
        <v>10</v>
      </c>
      <c r="F441" s="210">
        <v>22</v>
      </c>
      <c r="G441" s="199">
        <v>763</v>
      </c>
    </row>
    <row r="442" spans="2:7" ht="14.25">
      <c r="B442" s="209" t="s">
        <v>127</v>
      </c>
      <c r="C442" s="210">
        <v>14</v>
      </c>
      <c r="D442" s="210">
        <v>4</v>
      </c>
      <c r="E442" s="210">
        <v>12</v>
      </c>
      <c r="F442" s="210">
        <v>18</v>
      </c>
      <c r="G442" s="199">
        <v>851</v>
      </c>
    </row>
    <row r="443" spans="2:7" ht="14.25">
      <c r="B443" s="209" t="s">
        <v>565</v>
      </c>
      <c r="C443" s="210">
        <v>12</v>
      </c>
      <c r="D443" s="210">
        <v>4</v>
      </c>
      <c r="E443" s="210">
        <v>12</v>
      </c>
      <c r="F443" s="210">
        <v>17</v>
      </c>
      <c r="G443" s="199"/>
    </row>
    <row r="444" spans="2:7" ht="14.25">
      <c r="B444" s="209" t="s">
        <v>539</v>
      </c>
      <c r="C444" s="210">
        <v>25</v>
      </c>
      <c r="D444" s="210">
        <v>0</v>
      </c>
      <c r="E444" s="210">
        <v>23</v>
      </c>
      <c r="F444" s="210">
        <v>0</v>
      </c>
      <c r="G444" s="199">
        <v>736</v>
      </c>
    </row>
    <row r="445" spans="2:7" ht="14.25">
      <c r="B445" s="209" t="s">
        <v>540</v>
      </c>
      <c r="C445" s="210">
        <v>26</v>
      </c>
      <c r="D445" s="210">
        <v>0</v>
      </c>
      <c r="E445" s="210">
        <v>21</v>
      </c>
      <c r="F445" s="210">
        <v>0</v>
      </c>
      <c r="G445" s="199">
        <v>657</v>
      </c>
    </row>
    <row r="446" spans="2:7" ht="14.25">
      <c r="B446" s="209" t="s">
        <v>541</v>
      </c>
      <c r="C446" s="210">
        <v>27</v>
      </c>
      <c r="D446" s="210">
        <v>0</v>
      </c>
      <c r="E446" s="210">
        <v>21</v>
      </c>
      <c r="F446" s="210">
        <v>0</v>
      </c>
      <c r="G446" s="199">
        <v>656</v>
      </c>
    </row>
    <row r="447" spans="2:7" ht="14.25">
      <c r="B447" s="209" t="s">
        <v>542</v>
      </c>
      <c r="C447" s="210">
        <v>42</v>
      </c>
      <c r="D447" s="210">
        <v>0</v>
      </c>
      <c r="E447" s="210">
        <v>0</v>
      </c>
      <c r="F447" s="210">
        <v>4</v>
      </c>
      <c r="G447" s="199">
        <v>601</v>
      </c>
    </row>
    <row r="448" spans="2:7" ht="14.25">
      <c r="B448" s="209" t="s">
        <v>128</v>
      </c>
      <c r="C448" s="210">
        <v>23</v>
      </c>
      <c r="D448" s="210">
        <v>0</v>
      </c>
      <c r="E448" s="210">
        <v>22</v>
      </c>
      <c r="F448" s="210">
        <v>3</v>
      </c>
      <c r="G448" s="199">
        <v>658</v>
      </c>
    </row>
    <row r="449" spans="2:7" ht="14.25">
      <c r="B449" s="209" t="s">
        <v>129</v>
      </c>
      <c r="C449" s="210">
        <v>22</v>
      </c>
      <c r="D449" s="210">
        <v>2</v>
      </c>
      <c r="E449" s="210">
        <v>20</v>
      </c>
      <c r="F449" s="210">
        <v>3</v>
      </c>
      <c r="G449" s="199">
        <v>677</v>
      </c>
    </row>
    <row r="450" spans="2:7" ht="14.25">
      <c r="B450" s="209" t="s">
        <v>130</v>
      </c>
      <c r="C450" s="210">
        <v>21</v>
      </c>
      <c r="D450" s="210">
        <v>3</v>
      </c>
      <c r="E450" s="210">
        <v>19</v>
      </c>
      <c r="F450" s="210">
        <v>3</v>
      </c>
      <c r="G450" s="199">
        <v>686</v>
      </c>
    </row>
    <row r="451" spans="2:7" ht="14.25">
      <c r="B451" s="209" t="s">
        <v>566</v>
      </c>
      <c r="C451" s="210">
        <v>21</v>
      </c>
      <c r="D451" s="210">
        <v>0</v>
      </c>
      <c r="E451" s="210">
        <v>23</v>
      </c>
      <c r="F451" s="210">
        <v>3</v>
      </c>
      <c r="G451" s="199">
        <v>724</v>
      </c>
    </row>
    <row r="452" spans="2:7" ht="14.25">
      <c r="B452" s="209" t="s">
        <v>567</v>
      </c>
      <c r="C452" s="210">
        <v>15</v>
      </c>
      <c r="D452" s="210">
        <v>0</v>
      </c>
      <c r="E452" s="210">
        <v>12</v>
      </c>
      <c r="F452" s="210">
        <v>12</v>
      </c>
      <c r="G452" s="199"/>
    </row>
    <row r="453" spans="2:7" ht="14.25">
      <c r="B453" s="209" t="s">
        <v>131</v>
      </c>
      <c r="C453" s="210">
        <v>27</v>
      </c>
      <c r="D453" s="210">
        <v>0</v>
      </c>
      <c r="E453" s="210">
        <v>18</v>
      </c>
      <c r="F453" s="210">
        <v>2</v>
      </c>
      <c r="G453" s="199">
        <v>723</v>
      </c>
    </row>
    <row r="454" spans="2:7" ht="14.25">
      <c r="B454" s="209" t="s">
        <v>132</v>
      </c>
      <c r="C454" s="210">
        <v>25</v>
      </c>
      <c r="D454" s="210">
        <v>0</v>
      </c>
      <c r="E454" s="210">
        <v>20</v>
      </c>
      <c r="F454" s="210">
        <v>2</v>
      </c>
      <c r="G454" s="199">
        <v>655</v>
      </c>
    </row>
    <row r="455" spans="2:7" ht="14.25">
      <c r="B455" s="209" t="s">
        <v>568</v>
      </c>
      <c r="C455" s="210">
        <v>22</v>
      </c>
      <c r="D455" s="210">
        <v>2</v>
      </c>
      <c r="E455" s="210">
        <v>16</v>
      </c>
      <c r="F455" s="210">
        <v>7</v>
      </c>
      <c r="G455" s="199"/>
    </row>
    <row r="456" spans="2:7" ht="14.25">
      <c r="B456" s="209" t="s">
        <v>569</v>
      </c>
      <c r="C456" s="210">
        <v>26</v>
      </c>
      <c r="D456" s="210">
        <v>2</v>
      </c>
      <c r="E456" s="210">
        <v>16</v>
      </c>
      <c r="F456" s="210">
        <v>2</v>
      </c>
      <c r="G456" s="199"/>
    </row>
    <row r="457" spans="2:7" ht="14.25">
      <c r="B457" s="209" t="s">
        <v>133</v>
      </c>
      <c r="C457" s="210">
        <v>24</v>
      </c>
      <c r="D457" s="210">
        <v>3</v>
      </c>
      <c r="E457" s="210">
        <v>16</v>
      </c>
      <c r="F457" s="210">
        <v>3</v>
      </c>
      <c r="G457" s="199">
        <v>673</v>
      </c>
    </row>
    <row r="458" spans="2:7" ht="14.25">
      <c r="B458" s="209" t="s">
        <v>134</v>
      </c>
      <c r="C458" s="210">
        <v>25</v>
      </c>
      <c r="D458" s="210">
        <v>3</v>
      </c>
      <c r="E458" s="210">
        <v>15</v>
      </c>
      <c r="F458" s="210">
        <v>4</v>
      </c>
      <c r="G458" s="199">
        <v>671</v>
      </c>
    </row>
    <row r="459" spans="2:7" ht="14.25">
      <c r="B459" s="209" t="s">
        <v>570</v>
      </c>
      <c r="C459" s="210">
        <v>25</v>
      </c>
      <c r="D459" s="210">
        <v>0</v>
      </c>
      <c r="E459" s="210">
        <v>19</v>
      </c>
      <c r="F459" s="210">
        <v>4</v>
      </c>
      <c r="G459" s="199"/>
    </row>
    <row r="460" spans="2:7" ht="14.25">
      <c r="B460" s="209" t="s">
        <v>135</v>
      </c>
      <c r="C460" s="210">
        <v>23</v>
      </c>
      <c r="D460" s="210">
        <v>0</v>
      </c>
      <c r="E460" s="210">
        <v>15</v>
      </c>
      <c r="F460" s="210">
        <v>8</v>
      </c>
      <c r="G460" s="199">
        <v>636</v>
      </c>
    </row>
    <row r="461" spans="2:7" ht="14.25">
      <c r="B461" s="209" t="s">
        <v>136</v>
      </c>
      <c r="C461" s="210">
        <v>26</v>
      </c>
      <c r="D461" s="210">
        <v>2</v>
      </c>
      <c r="E461" s="210">
        <v>16</v>
      </c>
      <c r="F461" s="210">
        <v>3</v>
      </c>
      <c r="G461" s="199">
        <v>665</v>
      </c>
    </row>
    <row r="462" spans="2:7" ht="14.25">
      <c r="B462" s="209" t="s">
        <v>137</v>
      </c>
      <c r="C462" s="210">
        <v>23</v>
      </c>
      <c r="D462" s="210">
        <v>4</v>
      </c>
      <c r="E462" s="210">
        <v>16</v>
      </c>
      <c r="F462" s="210">
        <v>2</v>
      </c>
      <c r="G462" s="199">
        <v>690</v>
      </c>
    </row>
    <row r="463" spans="2:7" ht="14.25">
      <c r="B463" s="209" t="s">
        <v>138</v>
      </c>
      <c r="C463" s="210">
        <v>28</v>
      </c>
      <c r="D463" s="210">
        <v>2</v>
      </c>
      <c r="E463" s="210">
        <v>13</v>
      </c>
      <c r="F463" s="210">
        <v>3</v>
      </c>
      <c r="G463" s="199">
        <v>662</v>
      </c>
    </row>
    <row r="464" spans="2:7" ht="14.25">
      <c r="B464" s="209" t="s">
        <v>571</v>
      </c>
      <c r="C464" s="210">
        <v>24</v>
      </c>
      <c r="D464" s="210">
        <v>2</v>
      </c>
      <c r="E464" s="210">
        <v>18</v>
      </c>
      <c r="F464" s="210">
        <v>2</v>
      </c>
      <c r="G464" s="199"/>
    </row>
    <row r="465" spans="2:7" ht="14.25">
      <c r="B465" s="209" t="s">
        <v>572</v>
      </c>
      <c r="C465" s="210">
        <v>15</v>
      </c>
      <c r="D465" s="210">
        <v>2</v>
      </c>
      <c r="E465" s="210">
        <v>12</v>
      </c>
      <c r="F465" s="210">
        <v>15</v>
      </c>
      <c r="G465" s="199"/>
    </row>
    <row r="466" spans="2:7" ht="14.25">
      <c r="B466" s="209" t="s">
        <v>139</v>
      </c>
      <c r="C466" s="210">
        <v>23</v>
      </c>
      <c r="D466" s="210">
        <v>4</v>
      </c>
      <c r="E466" s="210">
        <v>17</v>
      </c>
      <c r="F466" s="210">
        <v>2</v>
      </c>
      <c r="G466" s="199">
        <v>688</v>
      </c>
    </row>
    <row r="467" spans="2:7" ht="14.25">
      <c r="B467" s="209" t="s">
        <v>573</v>
      </c>
      <c r="C467" s="210">
        <v>23</v>
      </c>
      <c r="D467" s="210">
        <v>4</v>
      </c>
      <c r="E467" s="210">
        <v>17</v>
      </c>
      <c r="F467" s="210">
        <v>2</v>
      </c>
      <c r="G467" s="199"/>
    </row>
    <row r="468" spans="2:7" ht="14.25">
      <c r="B468" s="209" t="s">
        <v>140</v>
      </c>
      <c r="C468" s="210">
        <v>27</v>
      </c>
      <c r="D468" s="210">
        <v>0</v>
      </c>
      <c r="E468" s="210">
        <v>16</v>
      </c>
      <c r="F468" s="210">
        <v>4</v>
      </c>
      <c r="G468" s="199">
        <v>643</v>
      </c>
    </row>
    <row r="469" spans="2:7" ht="14.25">
      <c r="B469" s="209" t="s">
        <v>141</v>
      </c>
      <c r="C469" s="210">
        <v>24</v>
      </c>
      <c r="D469" s="210">
        <v>5</v>
      </c>
      <c r="E469" s="210">
        <v>15</v>
      </c>
      <c r="F469" s="210">
        <v>2</v>
      </c>
      <c r="G469" s="199">
        <v>692</v>
      </c>
    </row>
    <row r="470" spans="2:7" ht="14.25">
      <c r="B470" s="224" t="s">
        <v>142</v>
      </c>
      <c r="C470" s="225">
        <v>27</v>
      </c>
      <c r="D470" s="225">
        <v>0</v>
      </c>
      <c r="E470" s="225">
        <v>18</v>
      </c>
      <c r="F470" s="225">
        <v>3</v>
      </c>
      <c r="G470" s="216">
        <v>649</v>
      </c>
    </row>
    <row r="471" spans="2:7" ht="14.25">
      <c r="B471" s="197" t="s">
        <v>117</v>
      </c>
      <c r="C471" s="198"/>
      <c r="D471" s="198"/>
      <c r="E471" s="198"/>
      <c r="F471" s="198"/>
      <c r="G471" s="199"/>
    </row>
    <row r="472" spans="2:7" ht="14.25">
      <c r="B472" s="197"/>
      <c r="C472" s="198"/>
      <c r="D472" s="198"/>
      <c r="E472" s="198"/>
      <c r="F472" s="198"/>
      <c r="G472" s="199"/>
    </row>
    <row r="473" spans="2:7" ht="14.25">
      <c r="B473" s="197"/>
      <c r="C473" s="198"/>
      <c r="D473" s="198"/>
      <c r="E473" s="198"/>
      <c r="F473" s="198"/>
      <c r="G473" s="199"/>
    </row>
    <row r="474" spans="2:7" ht="14.25">
      <c r="B474" s="197"/>
      <c r="C474" s="198"/>
      <c r="D474" s="198"/>
      <c r="E474" s="198"/>
      <c r="F474" s="198"/>
      <c r="G474" s="199"/>
    </row>
    <row r="475" spans="2:7" ht="14.25">
      <c r="B475" s="197"/>
      <c r="C475" s="198"/>
      <c r="D475" s="198"/>
      <c r="E475" s="198"/>
      <c r="F475" s="198"/>
      <c r="G475" s="199"/>
    </row>
    <row r="476" spans="2:7" ht="14.25">
      <c r="B476" s="197"/>
      <c r="C476" s="198"/>
      <c r="D476" s="198"/>
      <c r="E476" s="198"/>
      <c r="F476" s="198"/>
      <c r="G476" s="199"/>
    </row>
    <row r="477" spans="2:7" ht="14.25">
      <c r="B477" s="197"/>
      <c r="C477" s="198"/>
      <c r="D477" s="198"/>
      <c r="E477" s="198"/>
      <c r="F477" s="198"/>
      <c r="G477" s="199"/>
    </row>
    <row r="478" spans="2:7" ht="14.25">
      <c r="B478" s="197"/>
      <c r="C478" s="198"/>
      <c r="D478" s="198"/>
      <c r="E478" s="198"/>
      <c r="F478" s="198"/>
      <c r="G478" s="199"/>
    </row>
    <row r="479" spans="2:7" ht="14.25">
      <c r="B479" s="197"/>
      <c r="C479" s="198"/>
      <c r="D479" s="198"/>
      <c r="E479" s="198"/>
      <c r="F479" s="198"/>
      <c r="G479" s="199"/>
    </row>
    <row r="480" spans="2:7" ht="14.25">
      <c r="B480" s="197"/>
      <c r="C480" s="198"/>
      <c r="D480" s="198"/>
      <c r="E480" s="198"/>
      <c r="F480" s="198"/>
      <c r="G480" s="199"/>
    </row>
    <row r="481" spans="2:7" ht="14.25">
      <c r="B481" s="197"/>
      <c r="C481" s="198"/>
      <c r="D481" s="198"/>
      <c r="E481" s="198"/>
      <c r="F481" s="198"/>
      <c r="G481" s="199"/>
    </row>
    <row r="482" spans="2:7" ht="14.25">
      <c r="B482" s="197"/>
      <c r="C482" s="198"/>
      <c r="D482" s="198"/>
      <c r="E482" s="198"/>
      <c r="F482" s="198"/>
      <c r="G482" s="199"/>
    </row>
    <row r="483" spans="2:7" ht="14.25">
      <c r="B483" s="197"/>
      <c r="C483" s="198"/>
      <c r="D483" s="198"/>
      <c r="E483" s="198"/>
      <c r="F483" s="198"/>
      <c r="G483" s="199"/>
    </row>
    <row r="484" spans="2:7" ht="14.25">
      <c r="B484" s="197"/>
      <c r="C484" s="198"/>
      <c r="D484" s="198"/>
      <c r="E484" s="198"/>
      <c r="F484" s="198"/>
      <c r="G484" s="199"/>
    </row>
    <row r="485" spans="2:7" ht="14.25">
      <c r="B485" s="197"/>
      <c r="C485" s="198"/>
      <c r="D485" s="198"/>
      <c r="E485" s="198"/>
      <c r="F485" s="198"/>
      <c r="G485" s="199"/>
    </row>
    <row r="486" spans="2:7" ht="14.25">
      <c r="B486" s="197"/>
      <c r="C486" s="198"/>
      <c r="D486" s="198"/>
      <c r="E486" s="198"/>
      <c r="F486" s="198"/>
      <c r="G486" s="199"/>
    </row>
    <row r="487" spans="2:7" ht="14.25">
      <c r="B487" s="197"/>
      <c r="C487" s="198"/>
      <c r="D487" s="198"/>
      <c r="E487" s="198"/>
      <c r="F487" s="198"/>
      <c r="G487" s="199"/>
    </row>
    <row r="488" spans="2:7" ht="14.25">
      <c r="B488" s="197"/>
      <c r="C488" s="198"/>
      <c r="D488" s="198"/>
      <c r="E488" s="198"/>
      <c r="F488" s="198"/>
      <c r="G488" s="199"/>
    </row>
    <row r="489" spans="2:7" ht="14.65" thickBot="1">
      <c r="B489" s="217"/>
      <c r="C489" s="218"/>
      <c r="D489" s="218"/>
      <c r="E489" s="218"/>
      <c r="F489" s="218"/>
      <c r="G489" s="219"/>
    </row>
    <row r="490" spans="2:7" ht="14.25">
      <c r="B490" s="171"/>
    </row>
    <row r="491" spans="2:7" ht="14.25">
      <c r="B491" s="173" t="s">
        <v>118</v>
      </c>
      <c r="C491" s="176"/>
      <c r="D491" s="176"/>
      <c r="E491" s="176"/>
      <c r="F491" s="176"/>
    </row>
    <row r="492" spans="2:7" ht="14.25">
      <c r="B492" s="175"/>
      <c r="C492" s="176"/>
      <c r="D492" s="176"/>
      <c r="E492" s="176"/>
      <c r="F492" s="176"/>
    </row>
    <row r="493" spans="2:7" ht="14.25">
      <c r="B493" s="175"/>
      <c r="C493" s="176"/>
      <c r="D493" s="176"/>
      <c r="E493" s="176"/>
      <c r="F493" s="176"/>
    </row>
    <row r="494" spans="2:7" ht="14.25">
      <c r="B494" s="175"/>
      <c r="C494" s="176"/>
      <c r="D494" s="176"/>
      <c r="E494" s="176"/>
      <c r="F494" s="176"/>
    </row>
    <row r="495" spans="2:7" ht="14.25">
      <c r="B495" s="177" t="s">
        <v>119</v>
      </c>
      <c r="C495" s="176"/>
      <c r="D495" s="176"/>
      <c r="E495" s="176"/>
      <c r="F495" s="176"/>
    </row>
    <row r="496" spans="2:7" ht="14.25">
      <c r="B496" s="177" t="s">
        <v>120</v>
      </c>
      <c r="C496" s="176"/>
      <c r="D496" s="176"/>
      <c r="E496" s="176"/>
      <c r="F496" s="176"/>
    </row>
    <row r="497" spans="2:6" ht="14.25">
      <c r="B497" s="177" t="s">
        <v>121</v>
      </c>
      <c r="C497" s="176"/>
      <c r="D497" s="176"/>
      <c r="E497" s="176"/>
      <c r="F497" s="176"/>
    </row>
    <row r="498" spans="2:6" ht="14.25">
      <c r="B498" s="175"/>
      <c r="C498" s="176"/>
      <c r="D498" s="176"/>
      <c r="E498" s="176"/>
      <c r="F498" s="176"/>
    </row>
    <row r="499" spans="2:6" ht="14.25">
      <c r="B499" s="175"/>
      <c r="C499" s="176"/>
      <c r="D499" s="176"/>
      <c r="E499" s="176"/>
      <c r="F499" s="176"/>
    </row>
    <row r="500" spans="2:6" ht="14.25">
      <c r="B500" s="175"/>
      <c r="C500" s="176"/>
      <c r="D500" s="176"/>
      <c r="E500" s="176"/>
      <c r="F500" s="176"/>
    </row>
    <row r="501" spans="2:6" ht="14.25">
      <c r="B501" s="175"/>
      <c r="C501" s="176"/>
      <c r="D501" s="176"/>
      <c r="E501" s="176"/>
      <c r="F501" s="176"/>
    </row>
    <row r="502" spans="2:6" ht="14.25">
      <c r="B502" s="175"/>
      <c r="C502" s="176"/>
      <c r="D502" s="176"/>
      <c r="E502" s="176"/>
      <c r="F502" s="176"/>
    </row>
    <row r="503" spans="2:6" ht="14.25">
      <c r="B503" s="175"/>
      <c r="C503" s="176"/>
      <c r="D503" s="176"/>
      <c r="E503" s="176"/>
      <c r="F503" s="176"/>
    </row>
    <row r="504" spans="2:6" ht="14.25">
      <c r="B504" s="175"/>
      <c r="C504" s="176"/>
      <c r="D504" s="176"/>
      <c r="E504" s="176"/>
      <c r="F504" s="176"/>
    </row>
    <row r="505" spans="2:6" ht="14.25">
      <c r="B505" s="175"/>
      <c r="C505" s="176"/>
      <c r="D505" s="176"/>
      <c r="E505" s="176"/>
      <c r="F505" s="176"/>
    </row>
    <row r="506" spans="2:6" ht="14.25">
      <c r="B506" s="175"/>
      <c r="C506" s="176"/>
      <c r="D506" s="176"/>
      <c r="E506" s="176"/>
      <c r="F506" s="176"/>
    </row>
    <row r="507" spans="2:6" ht="14.25">
      <c r="B507" s="175"/>
      <c r="C507" s="176"/>
      <c r="D507" s="176"/>
      <c r="E507" s="176"/>
      <c r="F507" s="176"/>
    </row>
    <row r="508" spans="2:6" ht="14.25">
      <c r="B508" s="175"/>
      <c r="C508" s="176"/>
      <c r="D508" s="176"/>
      <c r="E508" s="176"/>
      <c r="F508" s="176"/>
    </row>
    <row r="509" spans="2:6" ht="14.25">
      <c r="B509" s="175"/>
      <c r="C509" s="176"/>
      <c r="D509" s="176"/>
      <c r="E509" s="176"/>
      <c r="F509" s="176"/>
    </row>
    <row r="510" spans="2:6" ht="14.25">
      <c r="B510" s="175"/>
      <c r="C510" s="176"/>
      <c r="D510" s="176"/>
      <c r="E510" s="176"/>
      <c r="F510" s="176"/>
    </row>
    <row r="511" spans="2:6" ht="14.25">
      <c r="B511" s="175"/>
      <c r="C511" s="176"/>
      <c r="D511" s="176"/>
      <c r="E511" s="176"/>
      <c r="F511" s="176"/>
    </row>
    <row r="512" spans="2:6" ht="14.25">
      <c r="B512" s="175"/>
      <c r="C512" s="176"/>
      <c r="D512" s="176"/>
      <c r="E512" s="176"/>
      <c r="F512" s="176"/>
    </row>
    <row r="513" spans="2:6" ht="14.25">
      <c r="B513" s="175"/>
      <c r="C513" s="176"/>
      <c r="D513" s="176"/>
      <c r="E513" s="176"/>
      <c r="F513" s="176"/>
    </row>
    <row r="514" spans="2:6" ht="14.25">
      <c r="B514" s="175"/>
      <c r="C514" s="176"/>
      <c r="D514" s="176"/>
      <c r="E514" s="176"/>
      <c r="F514" s="176"/>
    </row>
    <row r="515" spans="2:6" ht="14.25">
      <c r="B515" s="175"/>
      <c r="C515" s="176"/>
      <c r="D515" s="176"/>
      <c r="E515" s="176"/>
      <c r="F515" s="176"/>
    </row>
    <row r="516" spans="2:6" ht="14.25">
      <c r="B516" s="175"/>
      <c r="C516" s="176"/>
      <c r="D516" s="176"/>
      <c r="E516" s="176"/>
      <c r="F516" s="176"/>
    </row>
    <row r="517" spans="2:6" ht="14.25">
      <c r="B517" s="175"/>
      <c r="C517" s="176"/>
      <c r="D517" s="176"/>
      <c r="E517" s="176"/>
      <c r="F517" s="176"/>
    </row>
    <row r="518" spans="2:6" ht="14.25">
      <c r="B518" s="175"/>
      <c r="C518" s="176"/>
      <c r="D518" s="176"/>
      <c r="E518" s="176"/>
      <c r="F518" s="176"/>
    </row>
    <row r="519" spans="2:6" ht="14.25">
      <c r="B519" s="175"/>
      <c r="C519" s="176"/>
      <c r="D519" s="176"/>
      <c r="E519" s="176"/>
      <c r="F519" s="176"/>
    </row>
    <row r="520" spans="2:6" ht="14.25">
      <c r="B520" s="175"/>
      <c r="C520" s="176"/>
      <c r="D520" s="176"/>
      <c r="E520" s="176"/>
      <c r="F520" s="176"/>
    </row>
    <row r="521" spans="2:6" ht="14.25">
      <c r="B521" s="175"/>
      <c r="C521" s="176"/>
      <c r="D521" s="176"/>
      <c r="E521" s="176"/>
      <c r="F521" s="176"/>
    </row>
    <row r="522" spans="2:6" ht="14.25">
      <c r="B522" s="175"/>
      <c r="C522" s="176"/>
      <c r="D522" s="176"/>
      <c r="E522" s="176"/>
      <c r="F522" s="176"/>
    </row>
    <row r="523" spans="2:6" ht="14.25">
      <c r="B523" s="175"/>
      <c r="C523" s="176"/>
      <c r="D523" s="176"/>
      <c r="E523" s="176"/>
      <c r="F523" s="176"/>
    </row>
    <row r="524" spans="2:6" ht="14.25">
      <c r="B524" s="175"/>
      <c r="C524" s="176"/>
      <c r="D524" s="176"/>
      <c r="E524" s="176"/>
      <c r="F524" s="176"/>
    </row>
    <row r="525" spans="2:6" ht="14.25">
      <c r="B525" s="175"/>
      <c r="C525" s="176"/>
      <c r="D525" s="176"/>
      <c r="E525" s="176"/>
      <c r="F525" s="176"/>
    </row>
    <row r="526" spans="2:6" ht="14.25">
      <c r="B526" s="175"/>
      <c r="C526" s="176"/>
      <c r="D526" s="176"/>
      <c r="E526" s="176"/>
      <c r="F526" s="176"/>
    </row>
    <row r="527" spans="2:6" ht="14.25">
      <c r="B527" s="175"/>
      <c r="C527" s="176"/>
      <c r="D527" s="176"/>
      <c r="E527" s="176"/>
      <c r="F527" s="176"/>
    </row>
    <row r="528" spans="2:6" ht="14.25">
      <c r="B528" s="175"/>
      <c r="C528" s="176"/>
      <c r="D528" s="176"/>
      <c r="E528" s="176"/>
      <c r="F528" s="176"/>
    </row>
    <row r="529" spans="2:6" ht="14.25">
      <c r="B529" s="175"/>
      <c r="C529" s="176"/>
      <c r="D529" s="176"/>
      <c r="E529" s="176"/>
      <c r="F529" s="176"/>
    </row>
    <row r="530" spans="2:6" ht="14.25">
      <c r="B530" s="175"/>
    </row>
  </sheetData>
  <autoFilter ref="B1:F490" xr:uid="{00000000-0009-0000-0000-000002000000}"/>
  <sortState xmlns:xlrd2="http://schemas.microsoft.com/office/spreadsheetml/2017/richdata2" ref="B452:G463">
    <sortCondition ref="B452:B463"/>
  </sortState>
  <pageMargins left="0.35433070866141736" right="0.15748031496062992"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Fert Calculator</vt:lpstr>
      <vt:lpstr>Rates</vt:lpstr>
      <vt:lpstr>Products</vt:lpstr>
      <vt:lpstr>'Fert Calculator'!Print_Area</vt:lpstr>
      <vt:lpstr>Instructions!Prodlis2</vt:lpstr>
      <vt:lpstr>Prodlis2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Moore</dc:creator>
  <cp:lastModifiedBy>Britney Gibbs</cp:lastModifiedBy>
  <cp:lastPrinted>2019-06-05T05:44:20Z</cp:lastPrinted>
  <dcterms:created xsi:type="dcterms:W3CDTF">2013-10-31T04:43:57Z</dcterms:created>
  <dcterms:modified xsi:type="dcterms:W3CDTF">2021-07-15T03:47:18Z</dcterms:modified>
</cp:coreProperties>
</file>